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c1415\scan\"/>
    </mc:Choice>
  </mc:AlternateContent>
  <bookViews>
    <workbookView xWindow="0" yWindow="0" windowWidth="28800" windowHeight="11790" activeTab="2"/>
  </bookViews>
  <sheets>
    <sheet name="基本情報入力欄" sheetId="2" r:id="rId1"/>
    <sheet name="請求書入力欄" sheetId="3" r:id="rId2"/>
    <sheet name="印刷用請求書" sheetId="1" r:id="rId3"/>
    <sheet name="印刷用合計表" sheetId="4" r:id="rId4"/>
    <sheet name="印刷用請求書(手書き印刷用)" sheetId="5" r:id="rId5"/>
    <sheet name="印刷用合計表(手書き印刷用)" sheetId="6" r:id="rId6"/>
  </sheets>
  <definedNames>
    <definedName name="_xlnm.Print_Area" localSheetId="0">基本情報入力欄!#REF!</definedName>
    <definedName name="_xlnm.Print_Area" localSheetId="1">請求書入力欄!#REF!</definedName>
    <definedName name="請求書№０１">請求書入力欄!$B$11:$P$40</definedName>
    <definedName name="請求書№０２">請求書入力欄!$B$68:$P$97</definedName>
    <definedName name="請求書№０３">請求書入力欄!$B$125:$P$154</definedName>
    <definedName name="請求書№０４">請求書入力欄!$B$182:$P$211</definedName>
    <definedName name="請求書№０５">請求書入力欄!$B$239:$P$268</definedName>
    <definedName name="請求書№０６">請求書入力欄!$B$296:$P$325</definedName>
    <definedName name="請求書№０７">請求書入力欄!$B$353:$P$382</definedName>
    <definedName name="請求書№０８">請求書入力欄!$B$410:$P$439</definedName>
    <definedName name="請求書№０９">請求書入力欄!$B$467:$P$496</definedName>
    <definedName name="請求書№１０">請求書入力欄!$B$524:$P$553</definedName>
    <definedName name="請求書№１１">請求書入力欄!$B$581:$P$610</definedName>
    <definedName name="請求書№１２">請求書入力欄!$B$638:$P$667</definedName>
    <definedName name="請求書№１３">請求書入力欄!$B$695:$P$724</definedName>
    <definedName name="請求書№１４">請求書入力欄!$B$752:$P$781</definedName>
    <definedName name="請求書№１５">請求書入力欄!$B$809:$P$838</definedName>
    <definedName name="請求書№１６">請求書入力欄!$B$866:$P$895</definedName>
    <definedName name="請求書№１７">請求書入力欄!$B$923:$P$952</definedName>
    <definedName name="請求書№１８">請求書入力欄!$B$980:$P$1009</definedName>
    <definedName name="請求書№１９">請求書入力欄!$B$1037:$P$1066</definedName>
    <definedName name="請求書№２０">請求書入力欄!$B$1094:$P$1123</definedName>
    <definedName name="請求書№２１">請求書入力欄!$B$1151:$P$1180</definedName>
    <definedName name="請求書№２２">請求書入力欄!$B$1208:$P$1237</definedName>
    <definedName name="請求書№２３">請求書入力欄!$B$1265:$P$1294</definedName>
    <definedName name="請求書№２４">請求書入力欄!$B$1322:$P$1351</definedName>
    <definedName name="請求書№２５">請求書入力欄!$B$1379:$P$1408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4" l="1"/>
  <c r="C3" i="5"/>
  <c r="C3" i="1"/>
  <c r="Z6" i="1"/>
  <c r="L1393" i="3" l="1"/>
  <c r="L1336" i="3"/>
  <c r="L1279" i="3"/>
  <c r="L1222" i="3"/>
  <c r="L1165" i="3"/>
  <c r="L1108" i="3"/>
  <c r="L1051" i="3"/>
  <c r="L994" i="3"/>
  <c r="L937" i="3"/>
  <c r="L880" i="3"/>
  <c r="L823" i="3"/>
  <c r="L766" i="3"/>
  <c r="L709" i="3"/>
  <c r="L652" i="3"/>
  <c r="L595" i="3"/>
  <c r="L538" i="3"/>
  <c r="L481" i="3"/>
  <c r="L424" i="3"/>
  <c r="L367" i="3"/>
  <c r="L310" i="3"/>
  <c r="L253" i="3"/>
  <c r="L196" i="3"/>
  <c r="L139" i="3"/>
  <c r="L25" i="3"/>
  <c r="L82" i="3"/>
  <c r="O1406" i="3"/>
  <c r="K1398" i="3"/>
  <c r="O1407" i="3" s="1"/>
  <c r="N1392" i="3"/>
  <c r="N1391" i="3"/>
  <c r="N1390" i="3"/>
  <c r="N1389" i="3"/>
  <c r="N1388" i="3"/>
  <c r="N1387" i="3"/>
  <c r="N1386" i="3"/>
  <c r="N1385" i="3"/>
  <c r="N1384" i="3"/>
  <c r="D1393" i="3" s="1"/>
  <c r="O1349" i="3"/>
  <c r="K1341" i="3"/>
  <c r="O1350" i="3" s="1"/>
  <c r="N1335" i="3"/>
  <c r="N1334" i="3"/>
  <c r="N1333" i="3"/>
  <c r="N1332" i="3"/>
  <c r="N1331" i="3"/>
  <c r="N1330" i="3"/>
  <c r="N1329" i="3"/>
  <c r="N1328" i="3"/>
  <c r="N1327" i="3"/>
  <c r="D1336" i="3" s="1"/>
  <c r="O1292" i="3"/>
  <c r="K1284" i="3"/>
  <c r="O1293" i="3" s="1"/>
  <c r="N1278" i="3"/>
  <c r="N1277" i="3"/>
  <c r="N1276" i="3"/>
  <c r="N1275" i="3"/>
  <c r="N1274" i="3"/>
  <c r="N1273" i="3"/>
  <c r="N1272" i="3"/>
  <c r="N1271" i="3"/>
  <c r="N1270" i="3"/>
  <c r="D1279" i="3" s="1"/>
  <c r="O1235" i="3"/>
  <c r="K1227" i="3"/>
  <c r="O1236" i="3" s="1"/>
  <c r="N1221" i="3"/>
  <c r="N1220" i="3"/>
  <c r="N1219" i="3"/>
  <c r="N1218" i="3"/>
  <c r="N1217" i="3"/>
  <c r="N1216" i="3"/>
  <c r="N1215" i="3"/>
  <c r="N1214" i="3"/>
  <c r="D1222" i="3" s="1"/>
  <c r="N1213" i="3"/>
  <c r="O1178" i="3"/>
  <c r="K1170" i="3"/>
  <c r="O1179" i="3" s="1"/>
  <c r="N1164" i="3"/>
  <c r="N1163" i="3"/>
  <c r="N1162" i="3"/>
  <c r="N1161" i="3"/>
  <c r="N1160" i="3"/>
  <c r="N1159" i="3"/>
  <c r="N1158" i="3"/>
  <c r="N1157" i="3"/>
  <c r="N1156" i="3"/>
  <c r="D1165" i="3" s="1"/>
  <c r="O1121" i="3"/>
  <c r="O1122" i="3" s="1"/>
  <c r="K1113" i="3"/>
  <c r="N1107" i="3"/>
  <c r="N1106" i="3"/>
  <c r="N1105" i="3"/>
  <c r="N1104" i="3"/>
  <c r="N1103" i="3"/>
  <c r="N1102" i="3"/>
  <c r="N1101" i="3"/>
  <c r="N1100" i="3"/>
  <c r="N1099" i="3"/>
  <c r="D1108" i="3" s="1"/>
  <c r="O1064" i="3"/>
  <c r="K1056" i="3"/>
  <c r="O1065" i="3" s="1"/>
  <c r="N1050" i="3"/>
  <c r="N1049" i="3"/>
  <c r="N1048" i="3"/>
  <c r="N1047" i="3"/>
  <c r="N1046" i="3"/>
  <c r="N1045" i="3"/>
  <c r="N1044" i="3"/>
  <c r="N1043" i="3"/>
  <c r="N1042" i="3"/>
  <c r="D1051" i="3" s="1"/>
  <c r="O1008" i="3"/>
  <c r="O1007" i="3"/>
  <c r="K999" i="3"/>
  <c r="N993" i="3"/>
  <c r="N992" i="3"/>
  <c r="N991" i="3"/>
  <c r="N990" i="3"/>
  <c r="N989" i="3"/>
  <c r="N988" i="3"/>
  <c r="N987" i="3"/>
  <c r="N986" i="3"/>
  <c r="N985" i="3"/>
  <c r="D994" i="3" s="1"/>
  <c r="O950" i="3"/>
  <c r="O951" i="3" s="1"/>
  <c r="K942" i="3"/>
  <c r="N936" i="3"/>
  <c r="N935" i="3"/>
  <c r="N934" i="3"/>
  <c r="N933" i="3"/>
  <c r="N932" i="3"/>
  <c r="N931" i="3"/>
  <c r="N930" i="3"/>
  <c r="D937" i="3" s="1"/>
  <c r="N929" i="3"/>
  <c r="N928" i="3"/>
  <c r="O893" i="3"/>
  <c r="K885" i="3"/>
  <c r="O894" i="3" s="1"/>
  <c r="N879" i="3"/>
  <c r="N878" i="3"/>
  <c r="N877" i="3"/>
  <c r="N876" i="3"/>
  <c r="N875" i="3"/>
  <c r="N874" i="3"/>
  <c r="N873" i="3"/>
  <c r="N872" i="3"/>
  <c r="N871" i="3"/>
  <c r="D880" i="3" s="1"/>
  <c r="O836" i="3"/>
  <c r="O837" i="3" s="1"/>
  <c r="K828" i="3"/>
  <c r="N822" i="3"/>
  <c r="N821" i="3"/>
  <c r="N820" i="3"/>
  <c r="N819" i="3"/>
  <c r="N818" i="3"/>
  <c r="N817" i="3"/>
  <c r="N816" i="3"/>
  <c r="D823" i="3" s="1"/>
  <c r="N815" i="3"/>
  <c r="N814" i="3"/>
  <c r="O779" i="3"/>
  <c r="K771" i="3"/>
  <c r="O780" i="3" s="1"/>
  <c r="N765" i="3"/>
  <c r="N764" i="3"/>
  <c r="N763" i="3"/>
  <c r="N762" i="3"/>
  <c r="N761" i="3"/>
  <c r="N760" i="3"/>
  <c r="N759" i="3"/>
  <c r="N758" i="3"/>
  <c r="N757" i="3"/>
  <c r="D766" i="3" s="1"/>
  <c r="O722" i="3"/>
  <c r="K714" i="3"/>
  <c r="O723" i="3" s="1"/>
  <c r="N708" i="3"/>
  <c r="N707" i="3"/>
  <c r="N706" i="3"/>
  <c r="N705" i="3"/>
  <c r="N704" i="3"/>
  <c r="N703" i="3"/>
  <c r="N702" i="3"/>
  <c r="N701" i="3"/>
  <c r="N700" i="3"/>
  <c r="D709" i="3" s="1"/>
  <c r="O665" i="3"/>
  <c r="K657" i="3"/>
  <c r="O666" i="3" s="1"/>
  <c r="N651" i="3"/>
  <c r="N650" i="3"/>
  <c r="N649" i="3"/>
  <c r="N648" i="3"/>
  <c r="N647" i="3"/>
  <c r="N646" i="3"/>
  <c r="N645" i="3"/>
  <c r="N644" i="3"/>
  <c r="N643" i="3"/>
  <c r="D652" i="3" s="1"/>
  <c r="O609" i="3"/>
  <c r="O608" i="3"/>
  <c r="K600" i="3"/>
  <c r="N594" i="3"/>
  <c r="N593" i="3"/>
  <c r="N592" i="3"/>
  <c r="N591" i="3"/>
  <c r="N590" i="3"/>
  <c r="N589" i="3"/>
  <c r="N588" i="3"/>
  <c r="N587" i="3"/>
  <c r="N586" i="3"/>
  <c r="D595" i="3" s="1"/>
  <c r="O551" i="3"/>
  <c r="K543" i="3"/>
  <c r="O552" i="3" s="1"/>
  <c r="N537" i="3"/>
  <c r="N536" i="3"/>
  <c r="N535" i="3"/>
  <c r="N534" i="3"/>
  <c r="N533" i="3"/>
  <c r="N532" i="3"/>
  <c r="N531" i="3"/>
  <c r="N530" i="3"/>
  <c r="D538" i="3" s="1"/>
  <c r="N529" i="3"/>
  <c r="O494" i="3"/>
  <c r="K486" i="3"/>
  <c r="O495" i="3" s="1"/>
  <c r="N480" i="3"/>
  <c r="N479" i="3"/>
  <c r="N478" i="3"/>
  <c r="N477" i="3"/>
  <c r="N476" i="3"/>
  <c r="N475" i="3"/>
  <c r="N474" i="3"/>
  <c r="N473" i="3"/>
  <c r="D481" i="3" s="1"/>
  <c r="N472" i="3"/>
  <c r="O438" i="3"/>
  <c r="O437" i="3"/>
  <c r="K429" i="3"/>
  <c r="N423" i="3"/>
  <c r="N422" i="3"/>
  <c r="N421" i="3"/>
  <c r="N420" i="3"/>
  <c r="N419" i="3"/>
  <c r="N418" i="3"/>
  <c r="N417" i="3"/>
  <c r="N416" i="3"/>
  <c r="N415" i="3"/>
  <c r="D424" i="3" s="1"/>
  <c r="O380" i="3"/>
  <c r="O381" i="3" s="1"/>
  <c r="K372" i="3"/>
  <c r="N366" i="3"/>
  <c r="N365" i="3"/>
  <c r="N364" i="3"/>
  <c r="N363" i="3"/>
  <c r="N362" i="3"/>
  <c r="N361" i="3"/>
  <c r="N360" i="3"/>
  <c r="N359" i="3"/>
  <c r="N358" i="3"/>
  <c r="D367" i="3" s="1"/>
  <c r="O323" i="3"/>
  <c r="K315" i="3"/>
  <c r="O324" i="3" s="1"/>
  <c r="N309" i="3"/>
  <c r="N308" i="3"/>
  <c r="N307" i="3"/>
  <c r="N306" i="3"/>
  <c r="N305" i="3"/>
  <c r="N304" i="3"/>
  <c r="N303" i="3"/>
  <c r="N302" i="3"/>
  <c r="N301" i="3"/>
  <c r="D310" i="3" s="1"/>
  <c r="O266" i="3"/>
  <c r="K258" i="3"/>
  <c r="O267" i="3" s="1"/>
  <c r="N252" i="3"/>
  <c r="N251" i="3"/>
  <c r="N250" i="3"/>
  <c r="N249" i="3"/>
  <c r="N248" i="3"/>
  <c r="N247" i="3"/>
  <c r="N246" i="3"/>
  <c r="N245" i="3"/>
  <c r="N244" i="3"/>
  <c r="D253" i="3" s="1"/>
  <c r="O209" i="3"/>
  <c r="K201" i="3"/>
  <c r="O210" i="3" s="1"/>
  <c r="N195" i="3"/>
  <c r="N194" i="3"/>
  <c r="N193" i="3"/>
  <c r="N192" i="3"/>
  <c r="N191" i="3"/>
  <c r="N190" i="3"/>
  <c r="N189" i="3"/>
  <c r="N188" i="3"/>
  <c r="N187" i="3"/>
  <c r="D196" i="3" s="1"/>
  <c r="O152" i="3"/>
  <c r="K144" i="3"/>
  <c r="O153" i="3" s="1"/>
  <c r="N138" i="3"/>
  <c r="N137" i="3"/>
  <c r="N136" i="3"/>
  <c r="N135" i="3"/>
  <c r="N134" i="3"/>
  <c r="N133" i="3"/>
  <c r="N132" i="3"/>
  <c r="N131" i="3"/>
  <c r="N130" i="3"/>
  <c r="D139" i="3" s="1"/>
  <c r="O95" i="3"/>
  <c r="K87" i="3"/>
  <c r="O96" i="3" s="1"/>
  <c r="N81" i="3"/>
  <c r="N80" i="3"/>
  <c r="N79" i="3"/>
  <c r="N78" i="3"/>
  <c r="N77" i="3"/>
  <c r="N76" i="3"/>
  <c r="N75" i="3"/>
  <c r="N74" i="3"/>
  <c r="N73" i="3"/>
  <c r="D82" i="3" s="1"/>
  <c r="K30" i="3"/>
  <c r="N24" i="3"/>
  <c r="N22" i="3"/>
  <c r="N23" i="3"/>
  <c r="N21" i="3"/>
  <c r="N20" i="3"/>
  <c r="N19" i="3"/>
  <c r="N18" i="3"/>
  <c r="N17" i="3"/>
  <c r="N16" i="3"/>
  <c r="D25" i="3" s="1"/>
  <c r="AI12" i="1"/>
  <c r="AG12" i="1"/>
  <c r="AE12" i="1"/>
  <c r="AC12" i="1"/>
  <c r="AA12" i="1"/>
  <c r="D26" i="3" l="1"/>
  <c r="D27" i="3" s="1"/>
  <c r="D1394" i="3"/>
  <c r="D1395" i="3" s="1"/>
  <c r="D1337" i="3"/>
  <c r="D1338" i="3" s="1"/>
  <c r="D1280" i="3"/>
  <c r="D1281" i="3" s="1"/>
  <c r="D1223" i="3"/>
  <c r="D1224" i="3" s="1"/>
  <c r="D1166" i="3"/>
  <c r="D1167" i="3"/>
  <c r="D1109" i="3"/>
  <c r="D1110" i="3" s="1"/>
  <c r="D1052" i="3"/>
  <c r="D1053" i="3" s="1"/>
  <c r="D995" i="3"/>
  <c r="D996" i="3" s="1"/>
  <c r="D938" i="3"/>
  <c r="D939" i="3"/>
  <c r="D881" i="3"/>
  <c r="D882" i="3" s="1"/>
  <c r="D824" i="3"/>
  <c r="D825" i="3" s="1"/>
  <c r="D768" i="3"/>
  <c r="D767" i="3"/>
  <c r="D710" i="3"/>
  <c r="D711" i="3" s="1"/>
  <c r="D653" i="3"/>
  <c r="D654" i="3" s="1"/>
  <c r="D597" i="3"/>
  <c r="D596" i="3"/>
  <c r="D539" i="3"/>
  <c r="D540" i="3" s="1"/>
  <c r="D482" i="3"/>
  <c r="D483" i="3" s="1"/>
  <c r="D425" i="3"/>
  <c r="D426" i="3" s="1"/>
  <c r="D368" i="3"/>
  <c r="D369" i="3" s="1"/>
  <c r="D311" i="3"/>
  <c r="D312" i="3"/>
  <c r="D254" i="3"/>
  <c r="D255" i="3" s="1"/>
  <c r="D197" i="3"/>
  <c r="D198" i="3" s="1"/>
  <c r="D140" i="3"/>
  <c r="D141" i="3" s="1"/>
  <c r="D83" i="3"/>
  <c r="D84" i="3" s="1"/>
  <c r="V29" i="1"/>
  <c r="AD27" i="1"/>
  <c r="Y27" i="1"/>
  <c r="V27" i="1"/>
  <c r="F27" i="1"/>
  <c r="A27" i="1"/>
  <c r="AD26" i="1"/>
  <c r="Y26" i="1"/>
  <c r="V26" i="1"/>
  <c r="F26" i="1"/>
  <c r="A26" i="1"/>
  <c r="AD25" i="1"/>
  <c r="Y25" i="1"/>
  <c r="V25" i="1"/>
  <c r="F25" i="1"/>
  <c r="A25" i="1"/>
  <c r="AD24" i="1"/>
  <c r="Y24" i="1"/>
  <c r="V24" i="1"/>
  <c r="F24" i="1"/>
  <c r="A24" i="1"/>
  <c r="AD23" i="1"/>
  <c r="Y23" i="1"/>
  <c r="V23" i="1"/>
  <c r="F23" i="1"/>
  <c r="A23" i="1"/>
  <c r="AD22" i="1"/>
  <c r="Y22" i="1"/>
  <c r="V22" i="1"/>
  <c r="F22" i="1"/>
  <c r="A22" i="1"/>
  <c r="AD21" i="1"/>
  <c r="Y21" i="1"/>
  <c r="V21" i="1"/>
  <c r="F21" i="1"/>
  <c r="A21" i="1"/>
  <c r="AD20" i="1"/>
  <c r="Y20" i="1"/>
  <c r="V20" i="1"/>
  <c r="F20" i="1"/>
  <c r="A20" i="1"/>
  <c r="Y19" i="1"/>
  <c r="V19" i="1"/>
  <c r="F19" i="1"/>
  <c r="A19" i="1"/>
  <c r="AA13" i="1"/>
  <c r="D13" i="1"/>
  <c r="V12" i="1"/>
  <c r="T12" i="1"/>
  <c r="R12" i="1"/>
  <c r="P12" i="1"/>
  <c r="N12" i="1"/>
  <c r="L12" i="1"/>
  <c r="J12" i="1"/>
  <c r="H12" i="1"/>
  <c r="F12" i="1"/>
  <c r="D12" i="1"/>
  <c r="O38" i="3"/>
  <c r="AO12" i="1" s="1"/>
  <c r="O39" i="3" l="1"/>
  <c r="F36" i="4"/>
  <c r="F35" i="4"/>
  <c r="F34" i="4"/>
  <c r="F33" i="4"/>
  <c r="F32" i="4"/>
  <c r="F31" i="4"/>
  <c r="F30" i="4"/>
  <c r="F29" i="4"/>
  <c r="F28" i="4"/>
  <c r="F27" i="4"/>
  <c r="F26" i="4"/>
  <c r="F25" i="4"/>
  <c r="F24" i="4"/>
  <c r="F23" i="4"/>
  <c r="F22" i="4"/>
  <c r="F21" i="4"/>
  <c r="F20" i="4"/>
  <c r="F19" i="4"/>
  <c r="F18" i="4"/>
  <c r="F17" i="4"/>
  <c r="F16" i="4"/>
  <c r="F15" i="4"/>
  <c r="F14" i="4"/>
  <c r="F13" i="4"/>
  <c r="F12" i="4"/>
  <c r="B36" i="4"/>
  <c r="B35" i="4"/>
  <c r="B34" i="4"/>
  <c r="B33" i="4"/>
  <c r="B32" i="4"/>
  <c r="B31" i="4"/>
  <c r="B30" i="4"/>
  <c r="B29" i="4"/>
  <c r="B28" i="4"/>
  <c r="B27" i="4"/>
  <c r="B26" i="4"/>
  <c r="B25" i="4"/>
  <c r="B24" i="4"/>
  <c r="B23" i="4"/>
  <c r="B22" i="4"/>
  <c r="B21" i="4"/>
  <c r="B20" i="4"/>
  <c r="B19" i="4"/>
  <c r="B18" i="4"/>
  <c r="B17" i="4"/>
  <c r="B16" i="4"/>
  <c r="B15" i="4"/>
  <c r="B14" i="4"/>
  <c r="B13" i="4"/>
  <c r="B12" i="4"/>
  <c r="A41" i="4"/>
  <c r="AK11" i="1"/>
  <c r="Z11" i="1"/>
  <c r="Z10" i="1"/>
  <c r="Z8" i="1"/>
  <c r="Z7" i="1"/>
  <c r="AM5" i="1"/>
  <c r="AQ4" i="1"/>
  <c r="G30" i="4" l="1"/>
  <c r="G29" i="4"/>
  <c r="G27" i="4"/>
  <c r="G26" i="4"/>
  <c r="G23" i="4"/>
  <c r="G22" i="4"/>
  <c r="G19" i="4"/>
  <c r="J36" i="4"/>
  <c r="G36" i="4"/>
  <c r="G35" i="4"/>
  <c r="G34" i="4"/>
  <c r="J34" i="4"/>
  <c r="G33" i="4"/>
  <c r="J33" i="4"/>
  <c r="J32" i="4"/>
  <c r="G31" i="4"/>
  <c r="J31" i="4"/>
  <c r="J30" i="4"/>
  <c r="J29" i="4"/>
  <c r="G28" i="4"/>
  <c r="J28" i="4"/>
  <c r="J26" i="4"/>
  <c r="G25" i="4"/>
  <c r="J25" i="4"/>
  <c r="J24" i="4"/>
  <c r="G24" i="4"/>
  <c r="J22" i="4"/>
  <c r="G21" i="4"/>
  <c r="J21" i="4"/>
  <c r="G20" i="4"/>
  <c r="J20" i="4"/>
  <c r="G18" i="4"/>
  <c r="J18" i="4"/>
  <c r="G17" i="4"/>
  <c r="J17" i="4"/>
  <c r="J16" i="4"/>
  <c r="J15" i="4"/>
  <c r="G16" i="4"/>
  <c r="G15" i="4"/>
  <c r="G14" i="4"/>
  <c r="G13" i="4"/>
  <c r="D1375" i="3"/>
  <c r="D1318" i="3"/>
  <c r="D1261" i="3"/>
  <c r="D1204" i="3"/>
  <c r="D1147" i="3"/>
  <c r="D1090" i="3"/>
  <c r="D1033" i="3"/>
  <c r="D976" i="3"/>
  <c r="D919" i="3"/>
  <c r="D862" i="3"/>
  <c r="D805" i="3"/>
  <c r="D748" i="3"/>
  <c r="D691" i="3"/>
  <c r="D634" i="3"/>
  <c r="D577" i="3"/>
  <c r="D520" i="3"/>
  <c r="D463" i="3"/>
  <c r="D406" i="3"/>
  <c r="D349" i="3"/>
  <c r="D292" i="3"/>
  <c r="D235" i="3"/>
  <c r="D178" i="3"/>
  <c r="D121" i="3"/>
  <c r="D64" i="3"/>
  <c r="D7" i="3"/>
  <c r="J35" i="4" l="1"/>
  <c r="G32" i="4"/>
  <c r="J27" i="4"/>
  <c r="J23" i="4"/>
  <c r="J19" i="4"/>
  <c r="J13" i="4"/>
  <c r="J14" i="4"/>
  <c r="C43" i="4"/>
  <c r="C42" i="4"/>
  <c r="F41" i="4"/>
  <c r="A40" i="4"/>
  <c r="C39" i="4"/>
  <c r="M9" i="4" l="1"/>
  <c r="M8" i="4"/>
  <c r="M7" i="4"/>
  <c r="M6" i="4"/>
  <c r="R5" i="4"/>
  <c r="M5" i="4"/>
  <c r="T4" i="4"/>
  <c r="S4" i="4"/>
  <c r="R4" i="4"/>
  <c r="Q4" i="4"/>
  <c r="P4" i="4"/>
  <c r="O4" i="4"/>
  <c r="M4" i="4"/>
  <c r="O3" i="4"/>
  <c r="AK4" i="1"/>
  <c r="AI4" i="1"/>
  <c r="AG4" i="1"/>
  <c r="AE4" i="1"/>
  <c r="AC4" i="1"/>
  <c r="AA4" i="1"/>
  <c r="Y4" i="1"/>
  <c r="E27" i="2"/>
  <c r="F39" i="4" s="1"/>
  <c r="AO13" i="1" l="1"/>
  <c r="AO14" i="1" s="1"/>
  <c r="AO16" i="1" s="1"/>
  <c r="AD19" i="1"/>
  <c r="AD28" i="1" s="1"/>
  <c r="A1" i="1" s="1"/>
  <c r="G12" i="4" l="1"/>
  <c r="G37" i="4" s="1"/>
  <c r="AC16" i="1"/>
  <c r="J12" i="4"/>
  <c r="J37" i="4" s="1"/>
  <c r="AD29" i="1"/>
  <c r="AM29" i="1" s="1"/>
  <c r="I38" i="4" l="1"/>
  <c r="J15" i="1"/>
</calcChain>
</file>

<file path=xl/comments1.xml><?xml version="1.0" encoding="utf-8"?>
<comments xmlns="http://schemas.openxmlformats.org/spreadsheetml/2006/main">
  <authors>
    <author>井出 紀行</author>
  </authors>
  <commentList>
    <comment ref="AR50" authorId="0" shapeId="0">
      <text>
        <r>
          <rPr>
            <b/>
            <sz val="14"/>
            <color indexed="81"/>
            <rFont val="MS P ゴシック"/>
            <family val="3"/>
            <charset val="128"/>
          </rPr>
          <t>『請求書入力欄』シートの
「請求書Ｎｏ.」に連動しています</t>
        </r>
      </text>
    </comment>
  </commentList>
</comments>
</file>

<file path=xl/sharedStrings.xml><?xml version="1.0" encoding="utf-8"?>
<sst xmlns="http://schemas.openxmlformats.org/spreadsheetml/2006/main" count="2260" uniqueCount="241">
  <si>
    <t>工事番号</t>
    <rPh sb="0" eb="2">
      <t>コウジ</t>
    </rPh>
    <rPh sb="2" eb="4">
      <t>バンゴウ</t>
    </rPh>
    <phoneticPr fontId="1"/>
  </si>
  <si>
    <t>注文番号</t>
    <rPh sb="0" eb="4">
      <t>チュウモンバンゴウ</t>
    </rPh>
    <phoneticPr fontId="1"/>
  </si>
  <si>
    <t>既受領額</t>
    <rPh sb="0" eb="1">
      <t>キ</t>
    </rPh>
    <rPh sb="1" eb="3">
      <t>ジュリョウ</t>
    </rPh>
    <rPh sb="3" eb="4">
      <t>ガク</t>
    </rPh>
    <phoneticPr fontId="1"/>
  </si>
  <si>
    <t>現場名</t>
    <rPh sb="0" eb="2">
      <t>ゲンバ</t>
    </rPh>
    <rPh sb="2" eb="3">
      <t>メイ</t>
    </rPh>
    <phoneticPr fontId="1"/>
  </si>
  <si>
    <t>今回請求額</t>
    <rPh sb="0" eb="2">
      <t>コンカイ</t>
    </rPh>
    <rPh sb="2" eb="5">
      <t>セイキュウガク</t>
    </rPh>
    <phoneticPr fontId="1"/>
  </si>
  <si>
    <t>合計</t>
    <rPh sb="0" eb="2">
      <t>ゴウケイ</t>
    </rPh>
    <phoneticPr fontId="1"/>
  </si>
  <si>
    <t>発注残額</t>
    <rPh sb="0" eb="2">
      <t>ハッチュウ</t>
    </rPh>
    <rPh sb="2" eb="4">
      <t>ザンガク</t>
    </rPh>
    <phoneticPr fontId="1"/>
  </si>
  <si>
    <t>（税抜）</t>
    <rPh sb="1" eb="3">
      <t>ゼイヌキ</t>
    </rPh>
    <phoneticPr fontId="1"/>
  </si>
  <si>
    <t>備考</t>
    <rPh sb="0" eb="2">
      <t>ビコウ</t>
    </rPh>
    <phoneticPr fontId="1"/>
  </si>
  <si>
    <t>消費税額等</t>
    <rPh sb="0" eb="5">
      <t>ショウヒゼイ</t>
    </rPh>
    <phoneticPr fontId="1"/>
  </si>
  <si>
    <t>支払済額</t>
    <rPh sb="0" eb="3">
      <t>シハライズミ</t>
    </rPh>
    <rPh sb="3" eb="4">
      <t>ガク</t>
    </rPh>
    <phoneticPr fontId="1"/>
  </si>
  <si>
    <t>今回支払</t>
    <rPh sb="0" eb="2">
      <t>コンカイ</t>
    </rPh>
    <rPh sb="2" eb="4">
      <t>シハラ</t>
    </rPh>
    <phoneticPr fontId="1"/>
  </si>
  <si>
    <t>決定金額</t>
    <rPh sb="0" eb="2">
      <t>ケッテイ</t>
    </rPh>
    <rPh sb="2" eb="4">
      <t>キンガク</t>
    </rPh>
    <phoneticPr fontId="1"/>
  </si>
  <si>
    <t>査定欄</t>
    <rPh sb="0" eb="2">
      <t>サテイ</t>
    </rPh>
    <rPh sb="2" eb="3">
      <t>ラン</t>
    </rPh>
    <phoneticPr fontId="1"/>
  </si>
  <si>
    <t>社長</t>
    <rPh sb="0" eb="2">
      <t>シャチョウ</t>
    </rPh>
    <phoneticPr fontId="1"/>
  </si>
  <si>
    <t>No.</t>
    <phoneticPr fontId="1"/>
  </si>
  <si>
    <t>経理</t>
    <rPh sb="0" eb="2">
      <t>ケイリ</t>
    </rPh>
    <phoneticPr fontId="1"/>
  </si>
  <si>
    <t>主任</t>
    <rPh sb="0" eb="2">
      <t>シュニン</t>
    </rPh>
    <phoneticPr fontId="1"/>
  </si>
  <si>
    <t>副所長</t>
    <rPh sb="0" eb="3">
      <t>フクショチョウ</t>
    </rPh>
    <phoneticPr fontId="1"/>
  </si>
  <si>
    <t>所長</t>
    <rPh sb="0" eb="2">
      <t>ショチョウ</t>
    </rPh>
    <phoneticPr fontId="1"/>
  </si>
  <si>
    <t>工事長</t>
    <rPh sb="0" eb="2">
      <t>コウジ</t>
    </rPh>
    <rPh sb="2" eb="3">
      <t>チョウ</t>
    </rPh>
    <phoneticPr fontId="1"/>
  </si>
  <si>
    <t>課長</t>
    <rPh sb="0" eb="2">
      <t>カチョウ</t>
    </rPh>
    <phoneticPr fontId="1"/>
  </si>
  <si>
    <t>部長</t>
    <rPh sb="0" eb="2">
      <t>ブチョウ</t>
    </rPh>
    <phoneticPr fontId="1"/>
  </si>
  <si>
    <t>次長</t>
    <rPh sb="0" eb="2">
      <t>ジチョウ</t>
    </rPh>
    <phoneticPr fontId="1"/>
  </si>
  <si>
    <t>ＴＥＬ</t>
    <phoneticPr fontId="1"/>
  </si>
  <si>
    <t>代表者名</t>
    <rPh sb="0" eb="4">
      <t>ダイヒョウシャメイ</t>
    </rPh>
    <phoneticPr fontId="1"/>
  </si>
  <si>
    <t>会社名</t>
    <rPh sb="0" eb="3">
      <t>カイシャメイ</t>
    </rPh>
    <phoneticPr fontId="1"/>
  </si>
  <si>
    <t>住所</t>
    <rPh sb="0" eb="2">
      <t>ジュウショ</t>
    </rPh>
    <phoneticPr fontId="1"/>
  </si>
  <si>
    <t>〒</t>
    <phoneticPr fontId="1"/>
  </si>
  <si>
    <t>業者コード</t>
    <rPh sb="0" eb="2">
      <t>ギョウシャ</t>
    </rPh>
    <phoneticPr fontId="1"/>
  </si>
  <si>
    <t>請求年月日</t>
    <rPh sb="0" eb="2">
      <t>セイキュウ</t>
    </rPh>
    <rPh sb="2" eb="5">
      <t>ネンガッピ</t>
    </rPh>
    <phoneticPr fontId="1"/>
  </si>
  <si>
    <t>伝票番号</t>
    <rPh sb="0" eb="2">
      <t>デンピョウ</t>
    </rPh>
    <rPh sb="2" eb="4">
      <t>バンゴウ</t>
    </rPh>
    <phoneticPr fontId="1"/>
  </si>
  <si>
    <t>請求額（税込）</t>
    <rPh sb="0" eb="3">
      <t>セイキュウガク</t>
    </rPh>
    <rPh sb="4" eb="6">
      <t>ゼイコ</t>
    </rPh>
    <phoneticPr fontId="1"/>
  </si>
  <si>
    <t>税率</t>
    <rPh sb="0" eb="2">
      <t>ゼイリツ</t>
    </rPh>
    <phoneticPr fontId="1"/>
  </si>
  <si>
    <t>出来高金額</t>
    <rPh sb="0" eb="3">
      <t>デキダカ</t>
    </rPh>
    <rPh sb="3" eb="5">
      <t>キンガク</t>
    </rPh>
    <phoneticPr fontId="1"/>
  </si>
  <si>
    <t>月末現在出来高</t>
    <rPh sb="0" eb="2">
      <t>ゲツマツ</t>
    </rPh>
    <rPh sb="2" eb="4">
      <t>ゲンザイ</t>
    </rPh>
    <rPh sb="4" eb="7">
      <t>デキダカ</t>
    </rPh>
    <phoneticPr fontId="1"/>
  </si>
  <si>
    <t>下記の通り請求します。</t>
    <rPh sb="0" eb="2">
      <t>カキ</t>
    </rPh>
    <rPh sb="3" eb="4">
      <t>トオ</t>
    </rPh>
    <rPh sb="5" eb="7">
      <t>セイキュウ</t>
    </rPh>
    <phoneticPr fontId="1"/>
  </si>
  <si>
    <t>請負金額
（税抜）</t>
    <rPh sb="0" eb="4">
      <t>ウケオイキンガク</t>
    </rPh>
    <rPh sb="6" eb="8">
      <t>ゼイヌキ</t>
    </rPh>
    <phoneticPr fontId="1"/>
  </si>
  <si>
    <t>印</t>
    <rPh sb="0" eb="1">
      <t>イン</t>
    </rPh>
    <phoneticPr fontId="1"/>
  </si>
  <si>
    <t>ＦＡＸ</t>
    <phoneticPr fontId="1"/>
  </si>
  <si>
    <t>インボイス登録番号</t>
    <rPh sb="5" eb="7">
      <t>トウロク</t>
    </rPh>
    <rPh sb="7" eb="9">
      <t>バンゴウ</t>
    </rPh>
    <phoneticPr fontId="1"/>
  </si>
  <si>
    <t>合　　計</t>
    <rPh sb="0" eb="1">
      <t>ゴウ</t>
    </rPh>
    <rPh sb="3" eb="4">
      <t>ケイ</t>
    </rPh>
    <phoneticPr fontId="1"/>
  </si>
  <si>
    <t>工　事　内　容</t>
    <rPh sb="0" eb="1">
      <t>コウ</t>
    </rPh>
    <rPh sb="2" eb="3">
      <t>コト</t>
    </rPh>
    <rPh sb="4" eb="5">
      <t>ナイ</t>
    </rPh>
    <rPh sb="6" eb="7">
      <t>カタチ</t>
    </rPh>
    <phoneticPr fontId="1"/>
  </si>
  <si>
    <t>数　量</t>
    <rPh sb="0" eb="1">
      <t>カズ</t>
    </rPh>
    <rPh sb="2" eb="3">
      <t>リョウ</t>
    </rPh>
    <phoneticPr fontId="1"/>
  </si>
  <si>
    <t>単　価</t>
    <rPh sb="0" eb="1">
      <t>タン</t>
    </rPh>
    <rPh sb="2" eb="3">
      <t>アタイ</t>
    </rPh>
    <phoneticPr fontId="1"/>
  </si>
  <si>
    <t>金　額</t>
    <rPh sb="0" eb="1">
      <t>カネ</t>
    </rPh>
    <rPh sb="2" eb="3">
      <t>ガク</t>
    </rPh>
    <phoneticPr fontId="1"/>
  </si>
  <si>
    <t>備　考</t>
    <rPh sb="0" eb="1">
      <t>ビ</t>
    </rPh>
    <rPh sb="2" eb="3">
      <t>コウ</t>
    </rPh>
    <phoneticPr fontId="1"/>
  </si>
  <si>
    <t>工　種</t>
    <rPh sb="0" eb="1">
      <t>コウ</t>
    </rPh>
    <rPh sb="2" eb="3">
      <t>シュ</t>
    </rPh>
    <phoneticPr fontId="1"/>
  </si>
  <si>
    <t>合計</t>
    <rPh sb="0" eb="1">
      <t>ゴウ</t>
    </rPh>
    <rPh sb="1" eb="2">
      <t>ケイ</t>
    </rPh>
    <phoneticPr fontId="1"/>
  </si>
  <si>
    <t>T</t>
    <phoneticPr fontId="1"/>
  </si>
  <si>
    <t>殿</t>
    <phoneticPr fontId="1"/>
  </si>
  <si>
    <t>数式・書式は保護をしていませんので数式・書式の乱れによる問い合わせは受け付けません。</t>
    <rPh sb="0" eb="2">
      <t>スウシキ</t>
    </rPh>
    <rPh sb="3" eb="5">
      <t>ショシキ</t>
    </rPh>
    <rPh sb="6" eb="8">
      <t>ホゴ</t>
    </rPh>
    <rPh sb="17" eb="19">
      <t>スウシキ</t>
    </rPh>
    <rPh sb="20" eb="22">
      <t>ショシキ</t>
    </rPh>
    <rPh sb="23" eb="24">
      <t>ミダ</t>
    </rPh>
    <rPh sb="28" eb="29">
      <t>ト</t>
    </rPh>
    <rPh sb="30" eb="31">
      <t>ア</t>
    </rPh>
    <rPh sb="34" eb="35">
      <t>ウ</t>
    </rPh>
    <rPh sb="36" eb="37">
      <t>ツ</t>
    </rPh>
    <phoneticPr fontId="20"/>
  </si>
  <si>
    <t>再度ダウンロードをして頂くか、数式無し版をご利用下さい。</t>
    <rPh sb="0" eb="2">
      <t>サイド</t>
    </rPh>
    <rPh sb="11" eb="12">
      <t>イタダ</t>
    </rPh>
    <rPh sb="15" eb="17">
      <t>スウシキ</t>
    </rPh>
    <rPh sb="17" eb="18">
      <t>ナ</t>
    </rPh>
    <rPh sb="19" eb="20">
      <t>バン</t>
    </rPh>
    <rPh sb="22" eb="24">
      <t>リヨウ</t>
    </rPh>
    <rPh sb="24" eb="25">
      <t>クダ</t>
    </rPh>
    <phoneticPr fontId="20"/>
  </si>
  <si>
    <t>データ提出ではありません。印刷し届出印を押したものを提出して下さい。</t>
    <rPh sb="3" eb="5">
      <t>テイシュツ</t>
    </rPh>
    <rPh sb="13" eb="15">
      <t>インサツ</t>
    </rPh>
    <rPh sb="16" eb="18">
      <t>トドケデ</t>
    </rPh>
    <rPh sb="18" eb="19">
      <t>イン</t>
    </rPh>
    <rPh sb="20" eb="21">
      <t>オ</t>
    </rPh>
    <rPh sb="26" eb="28">
      <t>テイシュツ</t>
    </rPh>
    <rPh sb="30" eb="31">
      <t>クダ</t>
    </rPh>
    <phoneticPr fontId="20"/>
  </si>
  <si>
    <t>合計表と請求書・出来高表を川口土建本社宛てに提出して下さい。</t>
    <rPh sb="0" eb="2">
      <t>ゴウケイ</t>
    </rPh>
    <rPh sb="2" eb="3">
      <t>ヒョウ</t>
    </rPh>
    <rPh sb="4" eb="7">
      <t>セイキュウショ</t>
    </rPh>
    <rPh sb="8" eb="11">
      <t>デキダカ</t>
    </rPh>
    <rPh sb="11" eb="12">
      <t>ヒョウ</t>
    </rPh>
    <rPh sb="13" eb="15">
      <t>カワグチ</t>
    </rPh>
    <rPh sb="15" eb="17">
      <t>ドケン</t>
    </rPh>
    <rPh sb="17" eb="19">
      <t>ホンシャ</t>
    </rPh>
    <rPh sb="19" eb="20">
      <t>ア</t>
    </rPh>
    <rPh sb="22" eb="24">
      <t>テイシュツ</t>
    </rPh>
    <rPh sb="26" eb="27">
      <t>クダ</t>
    </rPh>
    <phoneticPr fontId="20"/>
  </si>
  <si>
    <t>黄色部分に必要事項を入力してください。</t>
    <rPh sb="0" eb="2">
      <t>キイロ</t>
    </rPh>
    <rPh sb="2" eb="4">
      <t>ブブン</t>
    </rPh>
    <rPh sb="5" eb="7">
      <t>ヒツヨウ</t>
    </rPh>
    <rPh sb="7" eb="9">
      <t>ジコウ</t>
    </rPh>
    <rPh sb="10" eb="12">
      <t>ニュウリョク</t>
    </rPh>
    <phoneticPr fontId="20"/>
  </si>
  <si>
    <t>請求年月日</t>
    <rPh sb="0" eb="2">
      <t>セイキュウ</t>
    </rPh>
    <rPh sb="2" eb="5">
      <t>ネンガッピ</t>
    </rPh>
    <phoneticPr fontId="20"/>
  </si>
  <si>
    <t>取引先基本項目</t>
    <rPh sb="0" eb="2">
      <t>トリヒキ</t>
    </rPh>
    <rPh sb="2" eb="3">
      <t>サキ</t>
    </rPh>
    <rPh sb="3" eb="5">
      <t>キホン</t>
    </rPh>
    <rPh sb="5" eb="7">
      <t>コウモク</t>
    </rPh>
    <phoneticPr fontId="20"/>
  </si>
  <si>
    <t>業者コード</t>
    <rPh sb="0" eb="2">
      <t>ギョウシャ</t>
    </rPh>
    <phoneticPr fontId="20"/>
  </si>
  <si>
    <t>←※　業者コードは弊社注文書を確認して下さい。</t>
    <rPh sb="3" eb="5">
      <t>ギョウシャ</t>
    </rPh>
    <rPh sb="9" eb="11">
      <t>ヘイシャ</t>
    </rPh>
    <rPh sb="11" eb="14">
      <t>チュウモンショ</t>
    </rPh>
    <rPh sb="15" eb="17">
      <t>カクニン</t>
    </rPh>
    <rPh sb="19" eb="20">
      <t>クダ</t>
    </rPh>
    <phoneticPr fontId="20"/>
  </si>
  <si>
    <t>〒</t>
  </si>
  <si>
    <t>←※　基本項目が判子の場合は入力は不要です。</t>
    <phoneticPr fontId="20"/>
  </si>
  <si>
    <t>住所</t>
    <rPh sb="0" eb="2">
      <t>ジュウショ</t>
    </rPh>
    <phoneticPr fontId="20"/>
  </si>
  <si>
    <t>会社名</t>
    <rPh sb="0" eb="3">
      <t>カイシャメイ</t>
    </rPh>
    <phoneticPr fontId="20"/>
  </si>
  <si>
    <t>代表者名</t>
    <rPh sb="0" eb="3">
      <t>ダイヒョウシャ</t>
    </rPh>
    <rPh sb="3" eb="4">
      <t>メイ</t>
    </rPh>
    <phoneticPr fontId="20"/>
  </si>
  <si>
    <t>ＴＥＬ</t>
  </si>
  <si>
    <t>ＦＡＸ</t>
  </si>
  <si>
    <t>銀行コード</t>
    <rPh sb="0" eb="2">
      <t>ギンコウ</t>
    </rPh>
    <phoneticPr fontId="20"/>
  </si>
  <si>
    <t>←※　登録票で登録されている銀行・口座を入力してください。</t>
    <rPh sb="3" eb="6">
      <t>トウロクヒョウ</t>
    </rPh>
    <rPh sb="7" eb="9">
      <t>トウロク</t>
    </rPh>
    <rPh sb="14" eb="16">
      <t>ギンコウ</t>
    </rPh>
    <rPh sb="17" eb="19">
      <t>コウザ</t>
    </rPh>
    <rPh sb="20" eb="22">
      <t>ニュウリョク</t>
    </rPh>
    <phoneticPr fontId="20"/>
  </si>
  <si>
    <t>銀行名</t>
    <rPh sb="0" eb="2">
      <t>ギンコウ</t>
    </rPh>
    <rPh sb="2" eb="3">
      <t>メイ</t>
    </rPh>
    <phoneticPr fontId="20"/>
  </si>
  <si>
    <t>　　　　変更する場合は再度登録票を提出して頂きます。</t>
    <rPh sb="4" eb="6">
      <t>ヘンコウ</t>
    </rPh>
    <rPh sb="8" eb="10">
      <t>バアイ</t>
    </rPh>
    <rPh sb="11" eb="13">
      <t>サイド</t>
    </rPh>
    <rPh sb="13" eb="16">
      <t>トウロクヒョウ</t>
    </rPh>
    <rPh sb="17" eb="19">
      <t>テイシュツ</t>
    </rPh>
    <rPh sb="21" eb="22">
      <t>イタダ</t>
    </rPh>
    <phoneticPr fontId="20"/>
  </si>
  <si>
    <t>支店コード</t>
    <rPh sb="0" eb="2">
      <t>シテン</t>
    </rPh>
    <phoneticPr fontId="20"/>
  </si>
  <si>
    <t>支店名</t>
    <rPh sb="0" eb="3">
      <t>シテンメイ</t>
    </rPh>
    <phoneticPr fontId="20"/>
  </si>
  <si>
    <t>預金種別</t>
    <rPh sb="0" eb="2">
      <t>ヨキン</t>
    </rPh>
    <rPh sb="2" eb="4">
      <t>シュベツ</t>
    </rPh>
    <phoneticPr fontId="20"/>
  </si>
  <si>
    <t>【１．普通　２．当座　３．その他】</t>
    <rPh sb="3" eb="5">
      <t>フツウ</t>
    </rPh>
    <rPh sb="8" eb="10">
      <t>トウザ</t>
    </rPh>
    <rPh sb="15" eb="16">
      <t>ホカ</t>
    </rPh>
    <phoneticPr fontId="20"/>
  </si>
  <si>
    <t>口座番号</t>
    <rPh sb="0" eb="2">
      <t>コウザ</t>
    </rPh>
    <rPh sb="2" eb="4">
      <t>バンゴウ</t>
    </rPh>
    <phoneticPr fontId="20"/>
  </si>
  <si>
    <t>←　７桁</t>
    <rPh sb="3" eb="4">
      <t>ケタ</t>
    </rPh>
    <phoneticPr fontId="20"/>
  </si>
  <si>
    <t>カナ</t>
    <phoneticPr fontId="20"/>
  </si>
  <si>
    <t>口座名義人</t>
    <rPh sb="0" eb="2">
      <t>コウザ</t>
    </rPh>
    <rPh sb="2" eb="4">
      <t>メイギ</t>
    </rPh>
    <rPh sb="4" eb="5">
      <t>ニン</t>
    </rPh>
    <phoneticPr fontId="20"/>
  </si>
  <si>
    <t>ｲﾝﾎﾞｲｽ登録番号</t>
    <rPh sb="6" eb="8">
      <t>トウロク</t>
    </rPh>
    <rPh sb="8" eb="10">
      <t>バンゴウ</t>
    </rPh>
    <phoneticPr fontId="1"/>
  </si>
  <si>
    <t>薄黄色部分に必要事項を入力してください。</t>
    <rPh sb="0" eb="1">
      <t>ウス</t>
    </rPh>
    <rPh sb="1" eb="3">
      <t>キイロ</t>
    </rPh>
    <rPh sb="3" eb="5">
      <t>ブブン</t>
    </rPh>
    <rPh sb="6" eb="8">
      <t>ヒツヨウ</t>
    </rPh>
    <rPh sb="8" eb="10">
      <t>ジコウ</t>
    </rPh>
    <rPh sb="11" eb="13">
      <t>ニュウリョク</t>
    </rPh>
    <phoneticPr fontId="20"/>
  </si>
  <si>
    <t>数式無し版をご利用下さい。</t>
    <rPh sb="0" eb="2">
      <t>スウシキ</t>
    </rPh>
    <rPh sb="2" eb="3">
      <t>ナ</t>
    </rPh>
    <rPh sb="4" eb="5">
      <t>バン</t>
    </rPh>
    <rPh sb="7" eb="9">
      <t>リヨウ</t>
    </rPh>
    <rPh sb="9" eb="10">
      <t>クダ</t>
    </rPh>
    <phoneticPr fontId="20"/>
  </si>
  <si>
    <t>請求書№</t>
    <rPh sb="0" eb="3">
      <t>セイキュウショ</t>
    </rPh>
    <phoneticPr fontId="20"/>
  </si>
  <si>
    <t>右上の名前ボックスから</t>
    <rPh sb="0" eb="2">
      <t>ミギウエ</t>
    </rPh>
    <rPh sb="3" eb="5">
      <t>ナマエ</t>
    </rPh>
    <phoneticPr fontId="20"/>
  </si>
  <si>
    <t>こちらは入力用です。印刷用請求書を印刷して下さい。
※印刷の時は請求書枚数を確認して
必ずページ数を指定して下さい。</t>
    <rPh sb="4" eb="7">
      <t>ニュウリョクヨウ</t>
    </rPh>
    <rPh sb="10" eb="13">
      <t>インサツヨウ</t>
    </rPh>
    <rPh sb="13" eb="16">
      <t>セイキュウショ</t>
    </rPh>
    <rPh sb="17" eb="19">
      <t>インサツ</t>
    </rPh>
    <rPh sb="21" eb="22">
      <t>クダ</t>
    </rPh>
    <rPh sb="27" eb="29">
      <t>インサツ</t>
    </rPh>
    <rPh sb="30" eb="31">
      <t>トキ</t>
    </rPh>
    <rPh sb="32" eb="35">
      <t>セイキュウショ</t>
    </rPh>
    <rPh sb="35" eb="37">
      <t>マイスウ</t>
    </rPh>
    <rPh sb="38" eb="40">
      <t>カクニン</t>
    </rPh>
    <rPh sb="43" eb="44">
      <t>カナラ</t>
    </rPh>
    <rPh sb="48" eb="49">
      <t>スウ</t>
    </rPh>
    <rPh sb="50" eb="52">
      <t>シテイ</t>
    </rPh>
    <rPh sb="54" eb="55">
      <t>クダ</t>
    </rPh>
    <phoneticPr fontId="20"/>
  </si>
  <si>
    <t>各請求書№へ移動できます。</t>
    <rPh sb="0" eb="1">
      <t>カク</t>
    </rPh>
    <rPh sb="1" eb="4">
      <t>セイキュウショ</t>
    </rPh>
    <rPh sb="6" eb="8">
      <t>イドウ</t>
    </rPh>
    <phoneticPr fontId="20"/>
  </si>
  <si>
    <t>横の黄色に</t>
    <rPh sb="0" eb="1">
      <t>ヨコ</t>
    </rPh>
    <rPh sb="2" eb="4">
      <t>キイロ</t>
    </rPh>
    <phoneticPr fontId="20"/>
  </si>
  <si>
    <t>消費税率を</t>
    <rPh sb="0" eb="3">
      <t>ショウヒゼイ</t>
    </rPh>
    <rPh sb="3" eb="4">
      <t>リツ</t>
    </rPh>
    <phoneticPr fontId="20"/>
  </si>
  <si>
    <t>入力して下さい。</t>
    <rPh sb="0" eb="2">
      <t>ニュウリョク</t>
    </rPh>
    <rPh sb="4" eb="5">
      <t>クダ</t>
    </rPh>
    <phoneticPr fontId="20"/>
  </si>
  <si>
    <t>2019.4.1現在</t>
    <rPh sb="8" eb="10">
      <t>ゲンザイ</t>
    </rPh>
    <phoneticPr fontId="20"/>
  </si>
  <si>
    <t>2019.10.01より10％</t>
    <phoneticPr fontId="20"/>
  </si>
  <si>
    <t>請求内容</t>
    <rPh sb="0" eb="2">
      <t>セイキュウ</t>
    </rPh>
    <rPh sb="2" eb="4">
      <t>ナイヨウ</t>
    </rPh>
    <phoneticPr fontId="20"/>
  </si>
  <si>
    <t>※</t>
  </si>
  <si>
    <t>工事番号</t>
  </si>
  <si>
    <t>←※　工事番号・注文番号は弊社注文書を確認して下さい。</t>
  </si>
  <si>
    <t>この色の所へ入力して下さい。</t>
    <rPh sb="2" eb="3">
      <t>イロ</t>
    </rPh>
    <rPh sb="4" eb="5">
      <t>トコロ</t>
    </rPh>
    <rPh sb="6" eb="8">
      <t>ニュウリョク</t>
    </rPh>
    <rPh sb="10" eb="11">
      <t>クダ</t>
    </rPh>
    <phoneticPr fontId="20"/>
  </si>
  <si>
    <t>現場名</t>
  </si>
  <si>
    <t>　　　　（例）1902702→1902700002</t>
    <rPh sb="5" eb="6">
      <t>レイ</t>
    </rPh>
    <phoneticPr fontId="20"/>
  </si>
  <si>
    <t>この色のセルは数式が入力されています。</t>
    <rPh sb="2" eb="3">
      <t>イロ</t>
    </rPh>
    <rPh sb="7" eb="9">
      <t>スウシキ</t>
    </rPh>
    <rPh sb="10" eb="12">
      <t>ニュウリョク</t>
    </rPh>
    <phoneticPr fontId="20"/>
  </si>
  <si>
    <t>注文番号</t>
  </si>
  <si>
    <t>請負金額</t>
  </si>
  <si>
    <t>←※　税抜</t>
  </si>
  <si>
    <t>合計表とのリンクを崩さずに請求書№を変える場合は</t>
    <rPh sb="0" eb="2">
      <t>ゴウケイ</t>
    </rPh>
    <rPh sb="2" eb="3">
      <t>ヒョウ</t>
    </rPh>
    <rPh sb="9" eb="10">
      <t>クズ</t>
    </rPh>
    <phoneticPr fontId="20"/>
  </si>
  <si>
    <t>工種</t>
  </si>
  <si>
    <t>工事内容</t>
  </si>
  <si>
    <t>数量</t>
  </si>
  <si>
    <t>単価</t>
  </si>
  <si>
    <t>金額</t>
  </si>
  <si>
    <t>で囲まれた部分を選択しコピーして</t>
    <rPh sb="1" eb="2">
      <t>カコ</t>
    </rPh>
    <rPh sb="5" eb="7">
      <t>ブブン</t>
    </rPh>
    <rPh sb="8" eb="10">
      <t>センタク</t>
    </rPh>
    <phoneticPr fontId="20"/>
  </si>
  <si>
    <t>工種１</t>
  </si>
  <si>
    <t>貼り付け先の※印を選択して、右クリック</t>
    <rPh sb="0" eb="1">
      <t>ハ</t>
    </rPh>
    <rPh sb="2" eb="3">
      <t>ツ</t>
    </rPh>
    <rPh sb="4" eb="5">
      <t>サキ</t>
    </rPh>
    <rPh sb="7" eb="8">
      <t>ジルシ</t>
    </rPh>
    <rPh sb="9" eb="11">
      <t>センタク</t>
    </rPh>
    <rPh sb="14" eb="15">
      <t>ミギ</t>
    </rPh>
    <phoneticPr fontId="20"/>
  </si>
  <si>
    <t>工種２</t>
  </si>
  <si>
    <t>工種３</t>
  </si>
  <si>
    <t>工種４</t>
  </si>
  <si>
    <t>工種５</t>
  </si>
  <si>
    <t>工種６</t>
  </si>
  <si>
    <t>工種７</t>
  </si>
  <si>
    <t>工種８</t>
  </si>
  <si>
    <t>工種９</t>
  </si>
  <si>
    <t>合計</t>
  </si>
  <si>
    <t>出来高率</t>
  </si>
  <si>
    <t>※出来高請求には別紙出来高表を添付して下さい</t>
  </si>
  <si>
    <t>　　　　　　　　このマークをクリックし数式で貼り付けをして下さい。</t>
    <rPh sb="19" eb="21">
      <t>スウシキ</t>
    </rPh>
    <rPh sb="22" eb="23">
      <t>ハ</t>
    </rPh>
    <rPh sb="24" eb="25">
      <t>ツ</t>
    </rPh>
    <rPh sb="29" eb="30">
      <t>クダ</t>
    </rPh>
    <phoneticPr fontId="20"/>
  </si>
  <si>
    <t>消費税額等</t>
  </si>
  <si>
    <t>←発注日と完工日を考慮して税率をリストより選択して下さい。</t>
    <rPh sb="1" eb="3">
      <t>ハッチュウ</t>
    </rPh>
    <rPh sb="3" eb="4">
      <t>ビ</t>
    </rPh>
    <rPh sb="5" eb="7">
      <t>カンコウ</t>
    </rPh>
    <rPh sb="7" eb="8">
      <t>ビ</t>
    </rPh>
    <rPh sb="9" eb="11">
      <t>コウリョ</t>
    </rPh>
    <rPh sb="13" eb="15">
      <t>ゼイリツ</t>
    </rPh>
    <rPh sb="21" eb="23">
      <t>センタク</t>
    </rPh>
    <rPh sb="25" eb="26">
      <t>クダ</t>
    </rPh>
    <phoneticPr fontId="20"/>
  </si>
  <si>
    <t>コピー元の入力範囲は手で値をクリアして下さい。</t>
    <rPh sb="3" eb="4">
      <t>モト</t>
    </rPh>
    <rPh sb="5" eb="7">
      <t>ニュウリョク</t>
    </rPh>
    <rPh sb="7" eb="9">
      <t>ハンイ</t>
    </rPh>
    <rPh sb="10" eb="11">
      <t>テ</t>
    </rPh>
    <rPh sb="12" eb="13">
      <t>アタイ</t>
    </rPh>
    <rPh sb="19" eb="20">
      <t>クダ</t>
    </rPh>
    <phoneticPr fontId="20"/>
  </si>
  <si>
    <t>請求額(税込）</t>
  </si>
  <si>
    <t>２０１９年３月３１日までの発注は軽減税率が適用されます。</t>
    <rPh sb="4" eb="5">
      <t>ネン</t>
    </rPh>
    <rPh sb="6" eb="7">
      <t>ガツ</t>
    </rPh>
    <rPh sb="9" eb="10">
      <t>ニチ</t>
    </rPh>
    <rPh sb="13" eb="15">
      <t>ハッチュウ</t>
    </rPh>
    <rPh sb="16" eb="18">
      <t>ケイゲン</t>
    </rPh>
    <rPh sb="18" eb="20">
      <t>ゼイリツ</t>
    </rPh>
    <rPh sb="21" eb="23">
      <t>テキヨウ</t>
    </rPh>
    <phoneticPr fontId="20"/>
  </si>
  <si>
    <t>例　　№１と№２の請求が完了したので№３を№１へコピーする。</t>
    <rPh sb="0" eb="1">
      <t>レイ</t>
    </rPh>
    <rPh sb="9" eb="11">
      <t>セイキュウ</t>
    </rPh>
    <rPh sb="12" eb="14">
      <t>カンリョウ</t>
    </rPh>
    <phoneticPr fontId="20"/>
  </si>
  <si>
    <t>入金履歴（※今回請求分を除く）</t>
    <rPh sb="0" eb="2">
      <t>ニュウキン</t>
    </rPh>
    <phoneticPr fontId="20"/>
  </si>
  <si>
    <t>№３の入力範囲をコピーし№１の※印を選択し</t>
  </si>
  <si>
    <t>数式で貼り付けを行い、№２と№３の入力箇所は手動で消す。</t>
    <rPh sb="0" eb="2">
      <t>スウシキ</t>
    </rPh>
    <rPh sb="3" eb="4">
      <t>ハ</t>
    </rPh>
    <rPh sb="5" eb="6">
      <t>ツ</t>
    </rPh>
    <rPh sb="8" eb="9">
      <t>オコナ</t>
    </rPh>
    <rPh sb="17" eb="19">
      <t>ニュウリョク</t>
    </rPh>
    <rPh sb="19" eb="21">
      <t>カショ</t>
    </rPh>
    <rPh sb="22" eb="24">
      <t>シュドウ</t>
    </rPh>
    <rPh sb="25" eb="26">
      <t>ケ</t>
    </rPh>
    <phoneticPr fontId="20"/>
  </si>
  <si>
    <t>第１回入金</t>
  </si>
  <si>
    <t>第１０回入金</t>
  </si>
  <si>
    <t>第１９回入金</t>
  </si>
  <si>
    <t>第２回入金</t>
  </si>
  <si>
    <t>第１１回入金</t>
  </si>
  <si>
    <t>第２０回入金</t>
  </si>
  <si>
    <t>第３回入金</t>
  </si>
  <si>
    <t>第１２回入金</t>
  </si>
  <si>
    <t>第２１回入金</t>
  </si>
  <si>
    <t>第４回入金</t>
  </si>
  <si>
    <t>第１３回入金</t>
  </si>
  <si>
    <t>第２２回入金</t>
  </si>
  <si>
    <t>第５回入金</t>
  </si>
  <si>
    <t>第１４回入金</t>
  </si>
  <si>
    <t>第２３回入金</t>
  </si>
  <si>
    <t>第６回入金</t>
  </si>
  <si>
    <t>第１５回入金</t>
  </si>
  <si>
    <t>第２４回入金</t>
  </si>
  <si>
    <t>第７回入金</t>
  </si>
  <si>
    <t>第１６回入金</t>
  </si>
  <si>
    <t>第２５回入金</t>
    <phoneticPr fontId="20"/>
  </si>
  <si>
    <t>第８回入金</t>
  </si>
  <si>
    <t>第１７回入金</t>
  </si>
  <si>
    <t>入金合計</t>
    <rPh sb="0" eb="2">
      <t>ニュウキン</t>
    </rPh>
    <phoneticPr fontId="20"/>
  </si>
  <si>
    <t>第９回入金</t>
  </si>
  <si>
    <t>第１８回入金</t>
  </si>
  <si>
    <t>発注残額</t>
  </si>
  <si>
    <t>→→→</t>
    <phoneticPr fontId="20"/>
  </si>
  <si>
    <t>年月日</t>
    <rPh sb="0" eb="3">
      <t>ネンガッピ</t>
    </rPh>
    <phoneticPr fontId="20"/>
  </si>
  <si>
    <t>〒</t>
    <phoneticPr fontId="20"/>
  </si>
  <si>
    <t>印</t>
    <rPh sb="0" eb="1">
      <t>イン</t>
    </rPh>
    <phoneticPr fontId="20"/>
  </si>
  <si>
    <t>太枠の中だけ書いて下さい。</t>
    <rPh sb="0" eb="2">
      <t>フトワク</t>
    </rPh>
    <rPh sb="3" eb="4">
      <t>ナカ</t>
    </rPh>
    <rPh sb="6" eb="7">
      <t>カ</t>
    </rPh>
    <rPh sb="9" eb="10">
      <t>クダ</t>
    </rPh>
    <phoneticPr fontId="20"/>
  </si>
  <si>
    <t>電話番号</t>
    <rPh sb="0" eb="2">
      <t>デンワ</t>
    </rPh>
    <rPh sb="2" eb="4">
      <t>バンゴウ</t>
    </rPh>
    <phoneticPr fontId="20"/>
  </si>
  <si>
    <t>№</t>
    <phoneticPr fontId="20"/>
  </si>
  <si>
    <t>現場名</t>
    <rPh sb="0" eb="2">
      <t>ゲンバ</t>
    </rPh>
    <rPh sb="2" eb="3">
      <t>メイ</t>
    </rPh>
    <phoneticPr fontId="20"/>
  </si>
  <si>
    <t>工事名</t>
    <rPh sb="0" eb="2">
      <t>コウジ</t>
    </rPh>
    <rPh sb="2" eb="3">
      <t>メイ</t>
    </rPh>
    <phoneticPr fontId="20"/>
  </si>
  <si>
    <t>金額</t>
    <rPh sb="0" eb="1">
      <t>キン</t>
    </rPh>
    <rPh sb="1" eb="2">
      <t>ガク</t>
    </rPh>
    <phoneticPr fontId="20"/>
  </si>
  <si>
    <t>消費税</t>
    <rPh sb="0" eb="3">
      <t>ショウヒゼイ</t>
    </rPh>
    <phoneticPr fontId="20"/>
  </si>
  <si>
    <t>決定金額</t>
    <rPh sb="0" eb="2">
      <t>ケッテイ</t>
    </rPh>
    <rPh sb="2" eb="3">
      <t>キン</t>
    </rPh>
    <rPh sb="3" eb="4">
      <t>ガク</t>
    </rPh>
    <phoneticPr fontId="20"/>
  </si>
  <si>
    <t>計　　</t>
    <rPh sb="0" eb="1">
      <t>ケイ</t>
    </rPh>
    <phoneticPr fontId="20"/>
  </si>
  <si>
    <t>税込合計</t>
    <rPh sb="0" eb="2">
      <t>ゼイコミ</t>
    </rPh>
    <rPh sb="2" eb="4">
      <t>ゴウケイ</t>
    </rPh>
    <phoneticPr fontId="20"/>
  </si>
  <si>
    <t>税込合計　</t>
    <rPh sb="0" eb="2">
      <t>ゼイコミ</t>
    </rPh>
    <rPh sb="2" eb="4">
      <t>ゴウケイ</t>
    </rPh>
    <phoneticPr fontId="20"/>
  </si>
  <si>
    <t>金融機関コード</t>
    <rPh sb="0" eb="2">
      <t>キンユウ</t>
    </rPh>
    <rPh sb="2" eb="4">
      <t>キカン</t>
    </rPh>
    <phoneticPr fontId="20"/>
  </si>
  <si>
    <t>現　金</t>
    <rPh sb="0" eb="1">
      <t>ウツツ</t>
    </rPh>
    <rPh sb="2" eb="3">
      <t>キン</t>
    </rPh>
    <phoneticPr fontId="20"/>
  </si>
  <si>
    <t>協力費</t>
    <rPh sb="0" eb="3">
      <t>キョウリョクヒ</t>
    </rPh>
    <phoneticPr fontId="20"/>
  </si>
  <si>
    <t>銀行
信金</t>
    <rPh sb="0" eb="2">
      <t>ギンコウ</t>
    </rPh>
    <rPh sb="3" eb="5">
      <t>シンキン</t>
    </rPh>
    <phoneticPr fontId="20"/>
  </si>
  <si>
    <t>支払内訳</t>
    <rPh sb="0" eb="2">
      <t>シハライ</t>
    </rPh>
    <rPh sb="2" eb="4">
      <t>ウチワケ</t>
    </rPh>
    <phoneticPr fontId="20"/>
  </si>
  <si>
    <t>当座預金</t>
    <rPh sb="0" eb="2">
      <t>トウザ</t>
    </rPh>
    <rPh sb="2" eb="4">
      <t>ヨキン</t>
    </rPh>
    <phoneticPr fontId="20"/>
  </si>
  <si>
    <t>控除内訳</t>
    <rPh sb="0" eb="2">
      <t>コウジョ</t>
    </rPh>
    <rPh sb="2" eb="4">
      <t>ウチワケ</t>
    </rPh>
    <phoneticPr fontId="20"/>
  </si>
  <si>
    <t>連絡費</t>
    <rPh sb="0" eb="2">
      <t>レンラク</t>
    </rPh>
    <rPh sb="2" eb="3">
      <t>ヒ</t>
    </rPh>
    <phoneticPr fontId="20"/>
  </si>
  <si>
    <t>支店</t>
    <rPh sb="0" eb="2">
      <t>シテン</t>
    </rPh>
    <phoneticPr fontId="20"/>
  </si>
  <si>
    <t>普通預金</t>
    <rPh sb="0" eb="2">
      <t>フツウ</t>
    </rPh>
    <rPh sb="2" eb="4">
      <t>ヨキン</t>
    </rPh>
    <phoneticPr fontId="20"/>
  </si>
  <si>
    <t>（フリガナ）</t>
    <phoneticPr fontId="20"/>
  </si>
  <si>
    <t>支払手形</t>
    <rPh sb="0" eb="2">
      <t>シハライ</t>
    </rPh>
    <rPh sb="2" eb="4">
      <t>テガタ</t>
    </rPh>
    <phoneticPr fontId="20"/>
  </si>
  <si>
    <t>相殺</t>
    <rPh sb="0" eb="2">
      <t>ソウサイ</t>
    </rPh>
    <phoneticPr fontId="20"/>
  </si>
  <si>
    <t>振込先名義人</t>
    <phoneticPr fontId="20"/>
  </si>
  <si>
    <t>振込手数料</t>
    <rPh sb="0" eb="2">
      <t>フリコミ</t>
    </rPh>
    <rPh sb="2" eb="5">
      <t>テスウリョウ</t>
    </rPh>
    <phoneticPr fontId="20"/>
  </si>
  <si>
    <t>振込金額</t>
    <rPh sb="0" eb="2">
      <t>フリコミ</t>
    </rPh>
    <rPh sb="2" eb="3">
      <t>キン</t>
    </rPh>
    <rPh sb="3" eb="4">
      <t>ガク</t>
    </rPh>
    <phoneticPr fontId="20"/>
  </si>
  <si>
    <t>支払合計</t>
    <rPh sb="0" eb="2">
      <t>シハライ</t>
    </rPh>
    <rPh sb="2" eb="4">
      <t>ゴウケイ</t>
    </rPh>
    <phoneticPr fontId="20"/>
  </si>
  <si>
    <t>控除合計</t>
    <rPh sb="0" eb="2">
      <t>コウジョ</t>
    </rPh>
    <rPh sb="2" eb="4">
      <t>ゴウケイ</t>
    </rPh>
    <phoneticPr fontId="20"/>
  </si>
  <si>
    <t>川口土木建築工業株式会社</t>
  </si>
  <si>
    <t>単価契約</t>
  </si>
  <si>
    <t>　　　※7桁のものは10桁に置き換えて下さい。</t>
    <rPh sb="5" eb="6">
      <t>ケタ</t>
    </rPh>
    <rPh sb="12" eb="13">
      <t>ケタ</t>
    </rPh>
    <rPh sb="14" eb="15">
      <t>オ</t>
    </rPh>
    <rPh sb="16" eb="17">
      <t>カ</t>
    </rPh>
    <rPh sb="19" eb="20">
      <t>クダ</t>
    </rPh>
    <phoneticPr fontId="20"/>
  </si>
  <si>
    <t>　　　※前5桁+000+後2桁</t>
    <rPh sb="4" eb="5">
      <t>マエ</t>
    </rPh>
    <rPh sb="6" eb="7">
      <t>ケタ</t>
    </rPh>
    <rPh sb="12" eb="13">
      <t>ウシ</t>
    </rPh>
    <rPh sb="14" eb="15">
      <t>ケタ</t>
    </rPh>
    <phoneticPr fontId="20"/>
  </si>
  <si>
    <t>預金種別</t>
    <phoneticPr fontId="1"/>
  </si>
  <si>
    <t>-</t>
    <phoneticPr fontId="1"/>
  </si>
  <si>
    <t>1234567</t>
    <phoneticPr fontId="1"/>
  </si>
  <si>
    <t>1234567890123</t>
    <phoneticPr fontId="1"/>
  </si>
  <si>
    <t>332-0012</t>
    <phoneticPr fontId="1"/>
  </si>
  <si>
    <t>埼玉県川口市本町４丁目１１番６号</t>
    <rPh sb="0" eb="3">
      <t>サイタマケン</t>
    </rPh>
    <rPh sb="3" eb="6">
      <t>カワグチシ</t>
    </rPh>
    <rPh sb="6" eb="8">
      <t>ホンチョウ</t>
    </rPh>
    <rPh sb="9" eb="11">
      <t>チョウメ</t>
    </rPh>
    <rPh sb="13" eb="14">
      <t>バン</t>
    </rPh>
    <rPh sb="15" eb="16">
      <t>ゴウ</t>
    </rPh>
    <phoneticPr fontId="1"/>
  </si>
  <si>
    <t>株式会社米倉建設</t>
    <rPh sb="0" eb="4">
      <t>カブシキガイシャ</t>
    </rPh>
    <rPh sb="4" eb="6">
      <t>ヨネクラ</t>
    </rPh>
    <rPh sb="6" eb="8">
      <t>ケンセツ</t>
    </rPh>
    <phoneticPr fontId="1"/>
  </si>
  <si>
    <t>米倉　義永</t>
    <rPh sb="0" eb="2">
      <t>ヨネクラ</t>
    </rPh>
    <rPh sb="3" eb="5">
      <t>ヨシナガ</t>
    </rPh>
    <phoneticPr fontId="1"/>
  </si>
  <si>
    <t>048-224-5111</t>
    <phoneticPr fontId="1"/>
  </si>
  <si>
    <t>048-224-5118</t>
    <phoneticPr fontId="1"/>
  </si>
  <si>
    <t>0017</t>
    <phoneticPr fontId="1"/>
  </si>
  <si>
    <t>埼玉りそな銀行</t>
    <rPh sb="0" eb="2">
      <t>サイタマ</t>
    </rPh>
    <rPh sb="5" eb="7">
      <t>ギンコウ</t>
    </rPh>
    <phoneticPr fontId="1"/>
  </si>
  <si>
    <t>357</t>
    <phoneticPr fontId="1"/>
  </si>
  <si>
    <t>川口支店</t>
    <rPh sb="0" eb="4">
      <t>カワグチシテン</t>
    </rPh>
    <phoneticPr fontId="1"/>
  </si>
  <si>
    <t>ｶ)ﾖﾈｸﾗｹﾝｾﾂ</t>
    <phoneticPr fontId="1"/>
  </si>
  <si>
    <t>1902700002</t>
    <phoneticPr fontId="1"/>
  </si>
  <si>
    <t>（仮称）板橋区小豆沢三丁目計画</t>
    <rPh sb="1" eb="3">
      <t>カショウ</t>
    </rPh>
    <rPh sb="4" eb="7">
      <t>イタバシク</t>
    </rPh>
    <rPh sb="7" eb="10">
      <t>アズサワ</t>
    </rPh>
    <rPh sb="10" eb="13">
      <t>サンチョウメ</t>
    </rPh>
    <rPh sb="13" eb="15">
      <t>ケイカク</t>
    </rPh>
    <phoneticPr fontId="1"/>
  </si>
  <si>
    <t>100101</t>
    <phoneticPr fontId="1"/>
  </si>
  <si>
    <t>試掘工事</t>
    <rPh sb="0" eb="2">
      <t>シクツ</t>
    </rPh>
    <rPh sb="2" eb="4">
      <t>コウジ</t>
    </rPh>
    <phoneticPr fontId="1"/>
  </si>
  <si>
    <t>2003700001</t>
    <phoneticPr fontId="1"/>
  </si>
  <si>
    <t>（仮称）東京日野自動車㈱足立支店　新築工事</t>
    <rPh sb="1" eb="3">
      <t>カショウ</t>
    </rPh>
    <rPh sb="4" eb="6">
      <t>トウキョウ</t>
    </rPh>
    <rPh sb="6" eb="11">
      <t>ヒノジドウシャ</t>
    </rPh>
    <rPh sb="12" eb="14">
      <t>アダチ</t>
    </rPh>
    <rPh sb="14" eb="16">
      <t>シテン</t>
    </rPh>
    <rPh sb="17" eb="21">
      <t>シンチクコウジ</t>
    </rPh>
    <phoneticPr fontId="1"/>
  </si>
  <si>
    <t>100703</t>
    <phoneticPr fontId="1"/>
  </si>
  <si>
    <t>ＯＳ－１納品</t>
    <rPh sb="4" eb="6">
      <t>ノウヒン</t>
    </rPh>
    <phoneticPr fontId="1"/>
  </si>
  <si>
    <t>12000
未成工事支出金</t>
    <rPh sb="6" eb="8">
      <t>ミセイ</t>
    </rPh>
    <rPh sb="8" eb="10">
      <t>コウジ</t>
    </rPh>
    <rPh sb="10" eb="13">
      <t>シシュツキン</t>
    </rPh>
    <phoneticPr fontId="1"/>
  </si>
  <si>
    <t>13600
材料及び貯蔵品</t>
    <rPh sb="6" eb="8">
      <t>ザイリョウ</t>
    </rPh>
    <rPh sb="8" eb="9">
      <t>オヨ</t>
    </rPh>
    <rPh sb="10" eb="13">
      <t>チョゾウヒン</t>
    </rPh>
    <phoneticPr fontId="1"/>
  </si>
  <si>
    <t>83150
福利厚生費</t>
    <rPh sb="6" eb="11">
      <t>フクリコウセイヒ</t>
    </rPh>
    <phoneticPr fontId="1"/>
  </si>
  <si>
    <t>83160
修繕維持費</t>
    <rPh sb="6" eb="8">
      <t>シュウゼン</t>
    </rPh>
    <rPh sb="8" eb="11">
      <t>イジヒ</t>
    </rPh>
    <phoneticPr fontId="1"/>
  </si>
  <si>
    <t>83170
事務用品費</t>
    <rPh sb="6" eb="11">
      <t>ジムヨウヒンヒ</t>
    </rPh>
    <phoneticPr fontId="1"/>
  </si>
  <si>
    <t>83180
通信交通費</t>
    <rPh sb="6" eb="8">
      <t>ツウシン</t>
    </rPh>
    <rPh sb="8" eb="11">
      <t>コウツウヒ</t>
    </rPh>
    <phoneticPr fontId="1"/>
  </si>
  <si>
    <t>83200
調査研究費</t>
    <rPh sb="6" eb="8">
      <t>チョウサ</t>
    </rPh>
    <rPh sb="8" eb="11">
      <t>ケンキュウヒ</t>
    </rPh>
    <phoneticPr fontId="1"/>
  </si>
  <si>
    <t>83270
租税公課</t>
    <rPh sb="6" eb="10">
      <t>ソゼイコウカ</t>
    </rPh>
    <phoneticPr fontId="1"/>
  </si>
  <si>
    <t>83280
保険料</t>
    <rPh sb="6" eb="9">
      <t>ホケンリョウ</t>
    </rPh>
    <phoneticPr fontId="1"/>
  </si>
  <si>
    <t>83300
雑費</t>
    <rPh sb="6" eb="8">
      <t>ザッピ</t>
    </rPh>
    <phoneticPr fontId="1"/>
  </si>
  <si>
    <t>82122
雑費</t>
    <rPh sb="6" eb="8">
      <t>ザッピ</t>
    </rPh>
    <phoneticPr fontId="1"/>
  </si>
  <si>
    <t>82101
材料費</t>
    <rPh sb="6" eb="9">
      <t>ザイリョウヒ</t>
    </rPh>
    <phoneticPr fontId="1"/>
  </si>
  <si>
    <t>82102
労務費</t>
    <rPh sb="6" eb="9">
      <t>ロウムヒ</t>
    </rPh>
    <phoneticPr fontId="1"/>
  </si>
  <si>
    <t>82103
外注費</t>
    <rPh sb="6" eb="9">
      <t>ガイチュウヒ</t>
    </rPh>
    <phoneticPr fontId="1"/>
  </si>
  <si>
    <t>82104
仮設経費</t>
    <rPh sb="6" eb="8">
      <t>カセツ</t>
    </rPh>
    <rPh sb="8" eb="10">
      <t>ケイヒ</t>
    </rPh>
    <phoneticPr fontId="1"/>
  </si>
  <si>
    <t>82106
運搬費</t>
    <rPh sb="6" eb="9">
      <t>ウンパンヒ</t>
    </rPh>
    <phoneticPr fontId="1"/>
  </si>
  <si>
    <t>82107
機械等経費</t>
    <rPh sb="6" eb="9">
      <t>キカイトウ</t>
    </rPh>
    <rPh sb="9" eb="11">
      <t>ケイヒ</t>
    </rPh>
    <phoneticPr fontId="1"/>
  </si>
  <si>
    <t>82116
福利厚生費</t>
    <rPh sb="6" eb="11">
      <t>フクリコウセイヒ</t>
    </rPh>
    <phoneticPr fontId="1"/>
  </si>
  <si>
    <t>82117
事務用品費</t>
    <rPh sb="6" eb="11">
      <t>ジムヨウヒンヒ</t>
    </rPh>
    <phoneticPr fontId="1"/>
  </si>
  <si>
    <t>-kwd-</t>
    <phoneticPr fontId="1"/>
  </si>
  <si>
    <t>92500
補修費</t>
    <rPh sb="6" eb="9">
      <t>ホシュウヒ</t>
    </rPh>
    <phoneticPr fontId="1"/>
  </si>
  <si>
    <t>月分　合計表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</si>
</sst>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m\.dd"/>
    <numFmt numFmtId="177" formatCode="#,##0.0_ "/>
    <numFmt numFmtId="178" formatCode="0.0%"/>
    <numFmt numFmtId="179" formatCode="yyyy&quot;年&quot;m&quot;月&quot;d&quot;日&quot;;@"/>
    <numFmt numFmtId="180" formatCode="[$-411]ggge&quot;年&quot;mm&quot;月&quot;dd&quot;日&quot;"/>
    <numFmt numFmtId="181" formatCode="@&quot;　殿&quot;"/>
    <numFmt numFmtId="182" formatCode="#,##0.0_ ;[Red]\-#,##0.0\ "/>
  </numFmts>
  <fonts count="33">
    <font>
      <sz val="11"/>
      <color theme="1"/>
      <name val="ＭＳ Ｐゴシック"/>
      <family val="2"/>
      <charset val="128"/>
    </font>
    <font>
      <sz val="6"/>
      <name val="ＭＳ Ｐゴシック"/>
      <family val="2"/>
      <charset val="128"/>
    </font>
    <font>
      <sz val="11"/>
      <color theme="1"/>
      <name val="ＭＳ Ｐ明朝"/>
      <family val="1"/>
      <charset val="128"/>
    </font>
    <font>
      <sz val="24"/>
      <color theme="1"/>
      <name val="ＭＳ Ｐ明朝"/>
      <family val="1"/>
      <charset val="128"/>
    </font>
    <font>
      <sz val="6"/>
      <color theme="1"/>
      <name val="ＭＳ Ｐ明朝"/>
      <family val="1"/>
      <charset val="128"/>
    </font>
    <font>
      <sz val="14"/>
      <color theme="1"/>
      <name val="ＭＳ Ｐ明朝"/>
      <family val="1"/>
      <charset val="128"/>
    </font>
    <font>
      <b/>
      <sz val="20"/>
      <color theme="1"/>
      <name val="ＭＳ Ｐ明朝"/>
      <family val="1"/>
      <charset val="128"/>
    </font>
    <font>
      <sz val="12"/>
      <color theme="1"/>
      <name val="ＭＳ Ｐ明朝"/>
      <family val="1"/>
      <charset val="128"/>
    </font>
    <font>
      <sz val="18"/>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sz val="22"/>
      <color theme="1"/>
      <name val="ＭＳ Ｐ明朝"/>
      <family val="1"/>
      <charset val="128"/>
    </font>
    <font>
      <i/>
      <sz val="10"/>
      <color theme="1"/>
      <name val="ＭＳ Ｐ明朝"/>
      <family val="1"/>
      <charset val="128"/>
    </font>
    <font>
      <i/>
      <sz val="20"/>
      <color theme="1"/>
      <name val="ＭＳ Ｐ明朝"/>
      <family val="1"/>
      <charset val="128"/>
    </font>
    <font>
      <sz val="9"/>
      <color theme="1"/>
      <name val="ＭＳ 明朝"/>
      <family val="1"/>
      <charset val="128"/>
    </font>
    <font>
      <i/>
      <sz val="11"/>
      <color theme="1"/>
      <name val="ＭＳ 明朝"/>
      <family val="1"/>
      <charset val="128"/>
    </font>
    <font>
      <sz val="11"/>
      <color theme="1"/>
      <name val="游ゴシック"/>
      <family val="3"/>
      <charset val="128"/>
      <scheme val="minor"/>
    </font>
    <font>
      <b/>
      <sz val="14"/>
      <color rgb="FFFF0000"/>
      <name val="ＭＳ Ｐ明朝"/>
      <family val="1"/>
      <charset val="128"/>
    </font>
    <font>
      <sz val="6"/>
      <name val="ＭＳ Ｐゴシック"/>
      <family val="3"/>
      <charset val="128"/>
    </font>
    <font>
      <b/>
      <sz val="14"/>
      <color theme="1"/>
      <name val="ＭＳ Ｐ明朝"/>
      <family val="1"/>
      <charset val="128"/>
    </font>
    <font>
      <sz val="12"/>
      <color rgb="FF333333"/>
      <name val="Arial"/>
      <family val="2"/>
    </font>
    <font>
      <b/>
      <sz val="12"/>
      <color rgb="FFFF0000"/>
      <name val="ＭＳ Ｐ明朝"/>
      <family val="1"/>
      <charset val="128"/>
    </font>
    <font>
      <b/>
      <sz val="8"/>
      <color theme="1"/>
      <name val="ＭＳ Ｐ明朝"/>
      <family val="1"/>
      <charset val="128"/>
    </font>
    <font>
      <sz val="12"/>
      <color rgb="FF111111"/>
      <name val="メイリオ"/>
      <family val="3"/>
      <charset val="128"/>
    </font>
    <font>
      <sz val="8"/>
      <color rgb="FF111111"/>
      <name val="メイリオ"/>
      <family val="3"/>
      <charset val="128"/>
    </font>
    <font>
      <b/>
      <sz val="10"/>
      <color rgb="FFFF0000"/>
      <name val="ＭＳ Ｐ明朝"/>
      <family val="1"/>
      <charset val="128"/>
    </font>
    <font>
      <b/>
      <sz val="72"/>
      <color theme="1"/>
      <name val="ＭＳ Ｐ明朝"/>
      <family val="1"/>
      <charset val="128"/>
    </font>
    <font>
      <b/>
      <sz val="24"/>
      <color theme="1"/>
      <name val="ＭＳ Ｐ明朝"/>
      <family val="1"/>
      <charset val="128"/>
    </font>
    <font>
      <sz val="16"/>
      <color theme="1"/>
      <name val="ＭＳ Ｐ明朝"/>
      <family val="1"/>
      <charset val="128"/>
    </font>
    <font>
      <b/>
      <sz val="14"/>
      <color indexed="81"/>
      <name val="MS P ゴシック"/>
      <family val="3"/>
      <charset val="128"/>
    </font>
    <font>
      <u val="double"/>
      <sz val="22"/>
      <color theme="1"/>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FF66"/>
        <bgColor indexed="64"/>
      </patternFill>
    </fill>
    <fill>
      <patternFill patternType="solid">
        <fgColor rgb="FFFFFF00"/>
        <bgColor indexed="64"/>
      </patternFill>
    </fill>
    <fill>
      <patternFill patternType="solid">
        <fgColor theme="3" tint="0.79998168889431442"/>
        <bgColor indexed="64"/>
      </patternFill>
    </fill>
  </fills>
  <borders count="2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top style="hair">
        <color auto="1"/>
      </top>
      <bottom style="hair">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thick">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top style="thick">
        <color indexed="64"/>
      </top>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style="thick">
        <color indexed="64"/>
      </right>
      <top/>
      <bottom style="thick">
        <color indexed="64"/>
      </bottom>
      <diagonal/>
    </border>
    <border>
      <left style="thin">
        <color indexed="64"/>
      </left>
      <right style="thin">
        <color indexed="64"/>
      </right>
      <top style="hair">
        <color indexed="64"/>
      </top>
      <bottom style="thin">
        <color indexed="64"/>
      </bottom>
      <diagonal/>
    </border>
    <border>
      <left style="mediumDashed">
        <color indexed="64"/>
      </left>
      <right/>
      <top style="mediumDashed">
        <color indexed="64"/>
      </top>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bottom style="thick">
        <color theme="1" tint="0.14996795556505021"/>
      </bottom>
      <diagonal/>
    </border>
    <border>
      <left style="medium">
        <color theme="1" tint="0.14993743705557422"/>
      </left>
      <right/>
      <top style="medium">
        <color theme="1" tint="0.14993743705557422"/>
      </top>
      <bottom style="medium">
        <color theme="1" tint="0.14996795556505021"/>
      </bottom>
      <diagonal/>
    </border>
    <border>
      <left/>
      <right/>
      <top style="medium">
        <color theme="1" tint="0.14993743705557422"/>
      </top>
      <bottom style="medium">
        <color theme="1" tint="0.14996795556505021"/>
      </bottom>
      <diagonal/>
    </border>
    <border>
      <left/>
      <right style="medium">
        <color theme="1" tint="0.14996795556505021"/>
      </right>
      <top style="medium">
        <color theme="1" tint="0.14993743705557422"/>
      </top>
      <bottom style="medium">
        <color theme="1" tint="0.14996795556505021"/>
      </bottom>
      <diagonal/>
    </border>
    <border>
      <left style="medium">
        <color theme="1" tint="0.14996795556505021"/>
      </left>
      <right/>
      <top style="medium">
        <color theme="1" tint="0.14996795556505021"/>
      </top>
      <bottom style="medium">
        <color theme="1" tint="0.14996795556505021"/>
      </bottom>
      <diagonal/>
    </border>
    <border>
      <left/>
      <right/>
      <top style="medium">
        <color theme="1" tint="0.14996795556505021"/>
      </top>
      <bottom style="medium">
        <color theme="1" tint="0.14996795556505021"/>
      </bottom>
      <diagonal/>
    </border>
    <border>
      <left/>
      <right style="medium">
        <color theme="1" tint="0.14996795556505021"/>
      </right>
      <top style="medium">
        <color theme="1" tint="0.14996795556505021"/>
      </top>
      <bottom style="medium">
        <color theme="1" tint="0.14996795556505021"/>
      </bottom>
      <diagonal/>
    </border>
    <border>
      <left style="medium">
        <color theme="1" tint="0.14996795556505021"/>
      </left>
      <right style="thin">
        <color theme="1" tint="0.14996795556505021"/>
      </right>
      <top style="medium">
        <color theme="1" tint="0.14996795556505021"/>
      </top>
      <bottom style="medium">
        <color theme="1" tint="0.14996795556505021"/>
      </bottom>
      <diagonal/>
    </border>
    <border>
      <left style="thin">
        <color theme="1" tint="0.14996795556505021"/>
      </left>
      <right style="thin">
        <color theme="1" tint="0.14996795556505021"/>
      </right>
      <top style="medium">
        <color theme="1" tint="0.14996795556505021"/>
      </top>
      <bottom style="medium">
        <color theme="1" tint="0.14996795556505021"/>
      </bottom>
      <diagonal/>
    </border>
    <border>
      <left style="thin">
        <color theme="1" tint="0.14996795556505021"/>
      </left>
      <right style="medium">
        <color theme="1" tint="0.14996795556505021"/>
      </right>
      <top style="medium">
        <color theme="1" tint="0.14996795556505021"/>
      </top>
      <bottom style="medium">
        <color theme="1" tint="0.14996795556505021"/>
      </bottom>
      <diagonal/>
    </border>
    <border>
      <left style="medium">
        <color theme="1" tint="0.14993743705557422"/>
      </left>
      <right/>
      <top style="medium">
        <color theme="1" tint="0.14996795556505021"/>
      </top>
      <bottom/>
      <diagonal/>
    </border>
    <border>
      <left/>
      <right style="thin">
        <color theme="1" tint="0.14993743705557422"/>
      </right>
      <top style="medium">
        <color theme="1" tint="0.14996795556505021"/>
      </top>
      <bottom/>
      <diagonal/>
    </border>
    <border>
      <left/>
      <right/>
      <top style="medium">
        <color theme="1" tint="0.14996795556505021"/>
      </top>
      <bottom/>
      <diagonal/>
    </border>
    <border>
      <left style="medium">
        <color theme="1" tint="0.14993743705557422"/>
      </left>
      <right/>
      <top/>
      <bottom/>
      <diagonal/>
    </border>
    <border>
      <left/>
      <right style="thin">
        <color theme="1" tint="0.14993743705557422"/>
      </right>
      <top/>
      <bottom/>
      <diagonal/>
    </border>
    <border>
      <left/>
      <right style="medium">
        <color theme="1" tint="0.14993743705557422"/>
      </right>
      <top/>
      <bottom/>
      <diagonal/>
    </border>
    <border>
      <left style="medium">
        <color theme="1" tint="0.14993743705557422"/>
      </left>
      <right/>
      <top/>
      <bottom style="medium">
        <color theme="1" tint="0.14993743705557422"/>
      </bottom>
      <diagonal/>
    </border>
    <border>
      <left/>
      <right style="thin">
        <color theme="1" tint="0.14993743705557422"/>
      </right>
      <top/>
      <bottom style="medium">
        <color theme="1" tint="0.14993743705557422"/>
      </bottom>
      <diagonal/>
    </border>
    <border>
      <left/>
      <right/>
      <top/>
      <bottom style="medium">
        <color theme="1" tint="0.14993743705557422"/>
      </bottom>
      <diagonal/>
    </border>
    <border>
      <left/>
      <right style="medium">
        <color theme="1" tint="0.14993743705557422"/>
      </right>
      <top/>
      <bottom style="medium">
        <color theme="1" tint="0.14993743705557422"/>
      </bottom>
      <diagonal/>
    </border>
    <border>
      <left style="thick">
        <color theme="1" tint="0.14996795556505021"/>
      </left>
      <right style="thin">
        <color theme="1" tint="0.14996795556505021"/>
      </right>
      <top style="thick">
        <color theme="1" tint="0.14996795556505021"/>
      </top>
      <bottom style="thin">
        <color theme="1" tint="0.14996795556505021"/>
      </bottom>
      <diagonal/>
    </border>
    <border>
      <left style="thin">
        <color theme="1" tint="0.14996795556505021"/>
      </left>
      <right/>
      <top style="thick">
        <color theme="1" tint="0.14996795556505021"/>
      </top>
      <bottom style="thin">
        <color theme="1" tint="0.14996795556505021"/>
      </bottom>
      <diagonal/>
    </border>
    <border>
      <left/>
      <right/>
      <top style="thick">
        <color theme="1" tint="0.14996795556505021"/>
      </top>
      <bottom style="thin">
        <color theme="1" tint="0.14996795556505021"/>
      </bottom>
      <diagonal/>
    </border>
    <border>
      <left/>
      <right style="thin">
        <color theme="1" tint="0.14996795556505021"/>
      </right>
      <top style="thick">
        <color theme="1" tint="0.14996795556505021"/>
      </top>
      <bottom style="thin">
        <color theme="1" tint="0.14996795556505021"/>
      </bottom>
      <diagonal/>
    </border>
    <border>
      <left style="thin">
        <color theme="1" tint="0.14996795556505021"/>
      </left>
      <right style="thin">
        <color theme="1" tint="0.14996795556505021"/>
      </right>
      <top style="thick">
        <color theme="1" tint="0.14996795556505021"/>
      </top>
      <bottom style="thin">
        <color theme="1" tint="0.14996795556505021"/>
      </bottom>
      <diagonal/>
    </border>
    <border>
      <left style="thin">
        <color theme="1" tint="0.14996795556505021"/>
      </left>
      <right/>
      <top style="thick">
        <color theme="1" tint="0.14993743705557422"/>
      </top>
      <bottom style="thin">
        <color theme="1" tint="0.14996795556505021"/>
      </bottom>
      <diagonal/>
    </border>
    <border>
      <left/>
      <right/>
      <top style="thick">
        <color theme="1" tint="0.14993743705557422"/>
      </top>
      <bottom style="thin">
        <color theme="1" tint="0.14996795556505021"/>
      </bottom>
      <diagonal/>
    </border>
    <border>
      <left/>
      <right style="thin">
        <color theme="1" tint="0.14993743705557422"/>
      </right>
      <top style="thick">
        <color theme="1" tint="0.14993743705557422"/>
      </top>
      <bottom style="thin">
        <color theme="1" tint="0.14996795556505021"/>
      </bottom>
      <diagonal/>
    </border>
    <border>
      <left/>
      <right style="thick">
        <color theme="1" tint="0.14993743705557422"/>
      </right>
      <top style="thick">
        <color theme="1" tint="0.14993743705557422"/>
      </top>
      <bottom style="thin">
        <color theme="1" tint="0.14996795556505021"/>
      </bottom>
      <diagonal/>
    </border>
    <border>
      <left style="thick">
        <color theme="1" tint="0.14993743705557422"/>
      </left>
      <right/>
      <top style="thin">
        <color theme="1" tint="0.14990691854609822"/>
      </top>
      <bottom style="thin">
        <color theme="1" tint="0.14996795556505021"/>
      </bottom>
      <diagonal/>
    </border>
    <border>
      <left/>
      <right/>
      <top style="thin">
        <color theme="1" tint="0.14990691854609822"/>
      </top>
      <bottom style="thin">
        <color theme="1" tint="0.14996795556505021"/>
      </bottom>
      <diagonal/>
    </border>
    <border>
      <left/>
      <right style="thin">
        <color theme="1" tint="0.14996795556505021"/>
      </right>
      <top style="thin">
        <color theme="1" tint="0.14990691854609822"/>
      </top>
      <bottom style="thin">
        <color theme="1" tint="0.14996795556505021"/>
      </bottom>
      <diagonal/>
    </border>
    <border>
      <left style="thin">
        <color theme="1" tint="0.14996795556505021"/>
      </left>
      <right/>
      <top style="thin">
        <color theme="1" tint="0.14993743705557422"/>
      </top>
      <bottom style="thin">
        <color theme="1" tint="0.14996795556505021"/>
      </bottom>
      <diagonal/>
    </border>
    <border>
      <left/>
      <right/>
      <top style="thin">
        <color theme="1" tint="0.14993743705557422"/>
      </top>
      <bottom style="thin">
        <color theme="1" tint="0.14996795556505021"/>
      </bottom>
      <diagonal/>
    </border>
    <border>
      <left/>
      <right style="thin">
        <color theme="1" tint="0.14993743705557422"/>
      </right>
      <top style="thin">
        <color theme="1" tint="0.14993743705557422"/>
      </top>
      <bottom style="thin">
        <color theme="1" tint="0.14996795556505021"/>
      </bottom>
      <diagonal/>
    </border>
    <border>
      <left style="thick">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3743705557422"/>
      </right>
      <top style="thin">
        <color theme="1" tint="0.14996795556505021"/>
      </top>
      <bottom style="thin">
        <color theme="1" tint="0.14996795556505021"/>
      </bottom>
      <diagonal/>
    </border>
    <border>
      <left style="thin">
        <color theme="1" tint="0.14993743705557422"/>
      </left>
      <right style="thin">
        <color theme="1" tint="0.14993743705557422"/>
      </right>
      <top style="thin">
        <color theme="1" tint="0.14996795556505021"/>
      </top>
      <bottom style="thin">
        <color theme="1" tint="0.14996795556505021"/>
      </bottom>
      <diagonal/>
    </border>
    <border>
      <left style="thin">
        <color theme="1" tint="0.14993743705557422"/>
      </left>
      <right style="thick">
        <color theme="1" tint="0.14993743705557422"/>
      </right>
      <top style="thin">
        <color theme="1" tint="0.14996795556505021"/>
      </top>
      <bottom style="thin">
        <color theme="1" tint="0.14996795556505021"/>
      </bottom>
      <diagonal/>
    </border>
    <border>
      <left style="thick">
        <color theme="1" tint="0.14993743705557422"/>
      </left>
      <right style="hair">
        <color theme="1" tint="0.14990691854609822"/>
      </right>
      <top style="thin">
        <color theme="1" tint="0.14996795556505021"/>
      </top>
      <bottom style="thin">
        <color theme="1" tint="0.14996795556505021"/>
      </bottom>
      <diagonal/>
    </border>
    <border>
      <left style="hair">
        <color theme="1" tint="0.14990691854609822"/>
      </left>
      <right style="hair">
        <color theme="1" tint="0.14993743705557422"/>
      </right>
      <top style="thin">
        <color theme="1" tint="0.14996795556505021"/>
      </top>
      <bottom style="thin">
        <color theme="1" tint="0.14996795556505021"/>
      </bottom>
      <diagonal/>
    </border>
    <border>
      <left style="hair">
        <color theme="1" tint="0.14993743705557422"/>
      </left>
      <right style="hair">
        <color theme="1" tint="0.14993743705557422"/>
      </right>
      <top style="thin">
        <color theme="1" tint="0.14996795556505021"/>
      </top>
      <bottom style="thin">
        <color theme="1" tint="0.14996795556505021"/>
      </bottom>
      <diagonal/>
    </border>
    <border>
      <left style="thin">
        <color theme="1" tint="0.14993743705557422"/>
      </left>
      <right style="hair">
        <color theme="1" tint="0.14993743705557422"/>
      </right>
      <top style="thin">
        <color theme="1" tint="0.14996795556505021"/>
      </top>
      <bottom style="thin">
        <color theme="1" tint="0.14996795556505021"/>
      </bottom>
      <diagonal/>
    </border>
    <border>
      <left style="hair">
        <color theme="1" tint="0.14993743705557422"/>
      </left>
      <right style="thin">
        <color theme="1" tint="0.14993743705557422"/>
      </right>
      <top style="thin">
        <color theme="1" tint="0.14996795556505021"/>
      </top>
      <bottom style="thin">
        <color theme="1" tint="0.14996795556505021"/>
      </bottom>
      <diagonal/>
    </border>
    <border>
      <left/>
      <right style="thin">
        <color theme="1" tint="0.14993743705557422"/>
      </right>
      <top style="thin">
        <color theme="1" tint="0.14996795556505021"/>
      </top>
      <bottom style="thin">
        <color theme="1" tint="0.14996795556505021"/>
      </bottom>
      <diagonal/>
    </border>
    <border>
      <left style="thin">
        <color theme="1" tint="0.14993743705557422"/>
      </left>
      <right/>
      <top style="thin">
        <color theme="1" tint="0.14996795556505021"/>
      </top>
      <bottom style="thin">
        <color theme="1" tint="0.14996795556505021"/>
      </bottom>
      <diagonal/>
    </border>
    <border>
      <left/>
      <right style="thick">
        <color theme="1" tint="0.14993743705557422"/>
      </right>
      <top style="thin">
        <color theme="1" tint="0.14996795556505021"/>
      </top>
      <bottom style="thin">
        <color theme="1" tint="0.14996795556505021"/>
      </bottom>
      <diagonal/>
    </border>
    <border>
      <left style="thick">
        <color theme="1" tint="0.14996795556505021"/>
      </left>
      <right style="thin">
        <color theme="1" tint="0.14996795556505021"/>
      </right>
      <top style="thin">
        <color theme="1" tint="0.14996795556505021"/>
      </top>
      <bottom/>
      <diagonal/>
    </border>
    <border>
      <left style="thin">
        <color theme="1" tint="0.14996795556505021"/>
      </left>
      <right/>
      <top style="thin">
        <color theme="1" tint="0.14996795556505021"/>
      </top>
      <bottom style="medium">
        <color theme="1" tint="0.14993743705557422"/>
      </bottom>
      <diagonal/>
    </border>
    <border>
      <left/>
      <right/>
      <top style="thin">
        <color theme="1" tint="0.14996795556505021"/>
      </top>
      <bottom style="medium">
        <color theme="1" tint="0.14993743705557422"/>
      </bottom>
      <diagonal/>
    </border>
    <border>
      <left/>
      <right style="thin">
        <color theme="1" tint="0.14996795556505021"/>
      </right>
      <top style="thin">
        <color theme="1" tint="0.14996795556505021"/>
      </top>
      <bottom style="medium">
        <color theme="1" tint="0.14993743705557422"/>
      </bottom>
      <diagonal/>
    </border>
    <border>
      <left style="thin">
        <color theme="1" tint="0.14996795556505021"/>
      </left>
      <right style="thin">
        <color theme="1" tint="0.14996795556505021"/>
      </right>
      <top style="thin">
        <color theme="1" tint="0.14996795556505021"/>
      </top>
      <bottom/>
      <diagonal/>
    </border>
    <border>
      <left style="thin">
        <color theme="1" tint="0.14996795556505021"/>
      </left>
      <right style="thin">
        <color theme="1" tint="0.14993743705557422"/>
      </right>
      <top style="thin">
        <color theme="1" tint="0.14996795556505021"/>
      </top>
      <bottom style="medium">
        <color theme="1" tint="0.14993743705557422"/>
      </bottom>
      <diagonal/>
    </border>
    <border>
      <left style="thin">
        <color theme="1" tint="0.14993743705557422"/>
      </left>
      <right style="thin">
        <color theme="1" tint="0.14993743705557422"/>
      </right>
      <top style="thin">
        <color theme="1" tint="0.14996795556505021"/>
      </top>
      <bottom style="medium">
        <color theme="1" tint="0.14993743705557422"/>
      </bottom>
      <diagonal/>
    </border>
    <border>
      <left style="thin">
        <color theme="1" tint="0.14993743705557422"/>
      </left>
      <right style="thick">
        <color theme="1" tint="0.14993743705557422"/>
      </right>
      <top style="thin">
        <color theme="1" tint="0.14996795556505021"/>
      </top>
      <bottom style="medium">
        <color theme="1" tint="0.14993743705557422"/>
      </bottom>
      <diagonal/>
    </border>
    <border>
      <left style="thick">
        <color theme="1" tint="0.14993743705557422"/>
      </left>
      <right style="hair">
        <color theme="1" tint="0.14990691854609822"/>
      </right>
      <top style="thin">
        <color theme="1" tint="0.14996795556505021"/>
      </top>
      <bottom style="thin">
        <color theme="1" tint="0.14990691854609822"/>
      </bottom>
      <diagonal/>
    </border>
    <border>
      <left style="hair">
        <color theme="1" tint="0.14990691854609822"/>
      </left>
      <right style="hair">
        <color theme="1" tint="0.14993743705557422"/>
      </right>
      <top style="thin">
        <color theme="1" tint="0.14996795556505021"/>
      </top>
      <bottom style="thin">
        <color theme="1" tint="0.14990691854609822"/>
      </bottom>
      <diagonal/>
    </border>
    <border>
      <left style="hair">
        <color theme="1" tint="0.14993743705557422"/>
      </left>
      <right style="hair">
        <color theme="1" tint="0.14993743705557422"/>
      </right>
      <top style="thin">
        <color theme="1" tint="0.14996795556505021"/>
      </top>
      <bottom/>
      <diagonal/>
    </border>
    <border>
      <left/>
      <right/>
      <top style="thin">
        <color theme="1" tint="0.14996795556505021"/>
      </top>
      <bottom/>
      <diagonal/>
    </border>
    <border>
      <left style="thin">
        <color theme="1" tint="0.14993743705557422"/>
      </left>
      <right style="hair">
        <color theme="1" tint="0.14993743705557422"/>
      </right>
      <top style="thin">
        <color theme="1" tint="0.14996795556505021"/>
      </top>
      <bottom/>
      <diagonal/>
    </border>
    <border>
      <left style="hair">
        <color theme="1" tint="0.14993743705557422"/>
      </left>
      <right style="thin">
        <color theme="1" tint="0.14993743705557422"/>
      </right>
      <top style="thin">
        <color theme="1" tint="0.14996795556505021"/>
      </top>
      <bottom/>
      <diagonal/>
    </border>
    <border>
      <left style="thick">
        <color theme="1" tint="0.14996795556505021"/>
      </left>
      <right/>
      <top style="medium">
        <color theme="1" tint="0.14993743705557422"/>
      </top>
      <bottom style="thin">
        <color theme="1" tint="0.14996795556505021"/>
      </bottom>
      <diagonal/>
    </border>
    <border>
      <left/>
      <right/>
      <top style="medium">
        <color theme="1" tint="0.14993743705557422"/>
      </top>
      <bottom style="thin">
        <color theme="1" tint="0.14996795556505021"/>
      </bottom>
      <diagonal/>
    </border>
    <border>
      <left/>
      <right style="thin">
        <color theme="1" tint="0.14996795556505021"/>
      </right>
      <top style="medium">
        <color theme="1" tint="0.14993743705557422"/>
      </top>
      <bottom style="thin">
        <color theme="1" tint="0.14996795556505021"/>
      </bottom>
      <diagonal/>
    </border>
    <border>
      <left style="thin">
        <color theme="1" tint="0.14996795556505021"/>
      </left>
      <right/>
      <top style="medium">
        <color theme="1" tint="0.14993743705557422"/>
      </top>
      <bottom style="thin">
        <color theme="1" tint="0.14996795556505021"/>
      </bottom>
      <diagonal/>
    </border>
    <border>
      <left style="thin">
        <color theme="1" tint="0.14990691854609822"/>
      </left>
      <right/>
      <top style="medium">
        <color theme="1" tint="0.14993743705557422"/>
      </top>
      <bottom style="thin">
        <color theme="1" tint="0.14996795556505021"/>
      </bottom>
      <diagonal/>
    </border>
    <border>
      <left/>
      <right style="thick">
        <color theme="1" tint="0.14993743705557422"/>
      </right>
      <top style="medium">
        <color theme="1" tint="0.14993743705557422"/>
      </top>
      <bottom style="thin">
        <color theme="1" tint="0.14996795556505021"/>
      </bottom>
      <diagonal/>
    </border>
    <border>
      <left style="thick">
        <color theme="1" tint="0.14993743705557422"/>
      </left>
      <right style="hair">
        <color theme="1" tint="0.14990691854609822"/>
      </right>
      <top style="thin">
        <color theme="1" tint="0.14990691854609822"/>
      </top>
      <bottom style="thin">
        <color theme="1" tint="0.14996795556505021"/>
      </bottom>
      <diagonal/>
    </border>
    <border>
      <left style="hair">
        <color theme="1" tint="0.14990691854609822"/>
      </left>
      <right style="hair">
        <color theme="1" tint="0.14993743705557422"/>
      </right>
      <top style="thin">
        <color theme="1" tint="0.14990691854609822"/>
      </top>
      <bottom style="thin">
        <color theme="1" tint="0.14996795556505021"/>
      </bottom>
      <diagonal/>
    </border>
    <border>
      <left style="hair">
        <color theme="1" tint="0.14993743705557422"/>
      </left>
      <right style="hair">
        <color theme="1" tint="0.14993743705557422"/>
      </right>
      <top style="thin">
        <color theme="1" tint="0.14990691854609822"/>
      </top>
      <bottom style="thin">
        <color theme="1" tint="0.14996795556505021"/>
      </bottom>
      <diagonal/>
    </border>
    <border>
      <left style="thin">
        <color theme="1" tint="0.14993743705557422"/>
      </left>
      <right style="hair">
        <color theme="1" tint="0.14993743705557422"/>
      </right>
      <top style="thin">
        <color theme="1" tint="0.14990691854609822"/>
      </top>
      <bottom/>
      <diagonal/>
    </border>
    <border>
      <left style="hair">
        <color theme="1" tint="0.14993743705557422"/>
      </left>
      <right style="hair">
        <color theme="1" tint="0.14993743705557422"/>
      </right>
      <top style="thin">
        <color theme="1" tint="0.14990691854609822"/>
      </top>
      <bottom/>
      <diagonal/>
    </border>
    <border>
      <left style="hair">
        <color theme="1" tint="0.14993743705557422"/>
      </left>
      <right style="thin">
        <color theme="1" tint="0.14993743705557422"/>
      </right>
      <top style="thin">
        <color theme="1" tint="0.14990691854609822"/>
      </top>
      <bottom/>
      <diagonal/>
    </border>
    <border>
      <left style="thick">
        <color theme="1" tint="0.14996795556505021"/>
      </left>
      <right/>
      <top style="thin">
        <color theme="1" tint="0.14996795556505021"/>
      </top>
      <bottom style="medium">
        <color theme="1" tint="0.14993743705557422"/>
      </bottom>
      <diagonal/>
    </border>
    <border>
      <left/>
      <right style="thin">
        <color theme="1" tint="0.14993743705557422"/>
      </right>
      <top style="thin">
        <color theme="1" tint="0.14996795556505021"/>
      </top>
      <bottom style="thick">
        <color theme="1" tint="0.14996795556505021"/>
      </bottom>
      <diagonal/>
    </border>
    <border>
      <left/>
      <right style="thick">
        <color theme="1" tint="0.14993743705557422"/>
      </right>
      <top style="thin">
        <color theme="1" tint="0.14996795556505021"/>
      </top>
      <bottom/>
      <diagonal/>
    </border>
    <border>
      <left style="thick">
        <color theme="1" tint="0.14993743705557422"/>
      </left>
      <right/>
      <top style="thin">
        <color theme="1" tint="0.14996795556505021"/>
      </top>
      <bottom style="thin">
        <color theme="1" tint="0.14981536301767021"/>
      </bottom>
      <diagonal/>
    </border>
    <border>
      <left/>
      <right/>
      <top style="thin">
        <color theme="1" tint="0.14996795556505021"/>
      </top>
      <bottom style="thin">
        <color theme="1" tint="0.14981536301767021"/>
      </bottom>
      <diagonal/>
    </border>
    <border>
      <left/>
      <right style="thin">
        <color theme="1" tint="0.1498458815271462"/>
      </right>
      <top style="thin">
        <color theme="1" tint="0.14996795556505021"/>
      </top>
      <bottom style="thin">
        <color theme="1" tint="0.14981536301767021"/>
      </bottom>
      <diagonal/>
    </border>
    <border>
      <left style="thin">
        <color theme="1" tint="0.1498458815271462"/>
      </left>
      <right style="hair">
        <color theme="1" tint="0.1498458815271462"/>
      </right>
      <top style="thin">
        <color theme="1" tint="0.14996795556505021"/>
      </top>
      <bottom style="thin">
        <color theme="1" tint="0.14981536301767021"/>
      </bottom>
      <diagonal/>
    </border>
    <border>
      <left style="hair">
        <color theme="1" tint="0.1498458815271462"/>
      </left>
      <right style="hair">
        <color theme="1" tint="0.1498458815271462"/>
      </right>
      <top style="thin">
        <color theme="1" tint="0.1498764000366222"/>
      </top>
      <bottom style="thin">
        <color theme="1" tint="0.1498764000366222"/>
      </bottom>
      <diagonal/>
    </border>
    <border>
      <left style="hair">
        <color theme="1" tint="0.1498458815271462"/>
      </left>
      <right style="thin">
        <color theme="1" tint="0.1498764000366222"/>
      </right>
      <top style="thin">
        <color theme="1" tint="0.1498764000366222"/>
      </top>
      <bottom style="thin">
        <color theme="1" tint="0.1498764000366222"/>
      </bottom>
      <diagonal/>
    </border>
    <border>
      <left style="thick">
        <color theme="1" tint="0.14990691854609822"/>
      </left>
      <right style="thin">
        <color theme="1" tint="0.1498764000366222"/>
      </right>
      <top style="medium">
        <color theme="1" tint="0.14993743705557422"/>
      </top>
      <bottom style="thin">
        <color theme="1" tint="0.1498764000366222"/>
      </bottom>
      <diagonal/>
    </border>
    <border>
      <left style="thin">
        <color theme="1" tint="0.1498764000366222"/>
      </left>
      <right style="thin">
        <color theme="1" tint="0.1498764000366222"/>
      </right>
      <top style="medium">
        <color theme="1" tint="0.14993743705557422"/>
      </top>
      <bottom style="thin">
        <color theme="1" tint="0.1498764000366222"/>
      </bottom>
      <diagonal/>
    </border>
    <border>
      <left style="thin">
        <color theme="1" tint="0.1498764000366222"/>
      </left>
      <right/>
      <top style="medium">
        <color theme="1" tint="0.14993743705557422"/>
      </top>
      <bottom style="thin">
        <color theme="1" tint="0.1498458815271462"/>
      </bottom>
      <diagonal/>
    </border>
    <border>
      <left/>
      <right/>
      <top style="medium">
        <color theme="1" tint="0.14993743705557422"/>
      </top>
      <bottom style="thin">
        <color theme="1" tint="0.1498458815271462"/>
      </bottom>
      <diagonal/>
    </border>
    <border>
      <left/>
      <right style="thin">
        <color theme="1" tint="0.14993743705557422"/>
      </right>
      <top style="medium">
        <color theme="1" tint="0.14993743705557422"/>
      </top>
      <bottom style="thin">
        <color theme="1" tint="0.1498458815271462"/>
      </bottom>
      <diagonal/>
    </border>
    <border>
      <left style="thin">
        <color theme="1" tint="0.14993743705557422"/>
      </left>
      <right style="thick">
        <color theme="1" tint="0.14990691854609822"/>
      </right>
      <top/>
      <bottom style="thin">
        <color theme="1" tint="0.14993743705557422"/>
      </bottom>
      <diagonal/>
    </border>
    <border>
      <left style="thick">
        <color theme="1" tint="0.14990691854609822"/>
      </left>
      <right style="thin">
        <color theme="1" tint="0.1498458815271462"/>
      </right>
      <top style="thick">
        <color theme="1" tint="0.1498764000366222"/>
      </top>
      <bottom/>
      <diagonal/>
    </border>
    <border>
      <left style="thin">
        <color theme="1" tint="0.1498458815271462"/>
      </left>
      <right style="thin">
        <color theme="1" tint="0.14981536301767021"/>
      </right>
      <top style="thick">
        <color theme="1" tint="0.14996795556505021"/>
      </top>
      <bottom style="thin">
        <color theme="1" tint="0.14981536301767021"/>
      </bottom>
      <diagonal/>
    </border>
    <border>
      <left/>
      <right/>
      <top style="thick">
        <color theme="1" tint="0.14996795556505021"/>
      </top>
      <bottom style="thin">
        <color theme="1" tint="0.14981536301767021"/>
      </bottom>
      <diagonal/>
    </border>
    <border>
      <left style="hair">
        <color theme="1" tint="0.14993743705557422"/>
      </left>
      <right style="hair">
        <color theme="1" tint="0.14993743705557422"/>
      </right>
      <top style="thick">
        <color theme="1" tint="0.14996795556505021"/>
      </top>
      <bottom style="thin">
        <color theme="1" tint="0.14981536301767021"/>
      </bottom>
      <diagonal/>
    </border>
    <border>
      <left style="hair">
        <color theme="1" tint="0.14993743705557422"/>
      </left>
      <right/>
      <top style="thick">
        <color theme="1" tint="0.14990691854609822"/>
      </top>
      <bottom style="thin">
        <color theme="1" tint="0.14990691854609822"/>
      </bottom>
      <diagonal/>
    </border>
    <border>
      <left/>
      <right style="thin">
        <color theme="1" tint="0.1498458815271462"/>
      </right>
      <top style="thick">
        <color theme="1" tint="0.14990691854609822"/>
      </top>
      <bottom style="thin">
        <color theme="1" tint="0.14990691854609822"/>
      </bottom>
      <diagonal/>
    </border>
    <border>
      <left style="thin">
        <color theme="1" tint="0.1498458815271462"/>
      </left>
      <right style="thin">
        <color theme="1" tint="0.1498458815271462"/>
      </right>
      <top style="thin">
        <color theme="1" tint="0.14981536301767021"/>
      </top>
      <bottom/>
      <diagonal/>
    </border>
    <border>
      <left style="thin">
        <color theme="1" tint="0.1498458815271462"/>
      </left>
      <right/>
      <top style="thin">
        <color theme="1" tint="0.14981536301767021"/>
      </top>
      <bottom style="thin">
        <color theme="1" tint="0.14981536301767021"/>
      </bottom>
      <diagonal/>
    </border>
    <border>
      <left/>
      <right/>
      <top style="thin">
        <color theme="1" tint="0.14981536301767021"/>
      </top>
      <bottom style="thin">
        <color theme="1" tint="0.14981536301767021"/>
      </bottom>
      <diagonal/>
    </border>
    <border>
      <left style="thin">
        <color theme="1" tint="0.14993743705557422"/>
      </left>
      <right style="hair">
        <color theme="1" tint="0.14993743705557422"/>
      </right>
      <top/>
      <bottom style="thin">
        <color theme="1" tint="0.14981536301767021"/>
      </bottom>
      <diagonal/>
    </border>
    <border>
      <left style="hair">
        <color theme="1" tint="0.14993743705557422"/>
      </left>
      <right style="hair">
        <color theme="1" tint="0.14993743705557422"/>
      </right>
      <top/>
      <bottom style="thin">
        <color theme="1" tint="0.14981536301767021"/>
      </bottom>
      <diagonal/>
    </border>
    <border>
      <left style="hair">
        <color theme="1" tint="0.14993743705557422"/>
      </left>
      <right style="thin">
        <color theme="1" tint="0.14993743705557422"/>
      </right>
      <top/>
      <bottom style="thin">
        <color theme="1" tint="0.14981536301767021"/>
      </bottom>
      <diagonal/>
    </border>
    <border>
      <left style="thick">
        <color theme="1" tint="0.14990691854609822"/>
      </left>
      <right/>
      <top/>
      <bottom style="thin">
        <color theme="1" tint="0.14993743705557422"/>
      </bottom>
      <diagonal/>
    </border>
    <border>
      <left/>
      <right/>
      <top/>
      <bottom style="thin">
        <color theme="1" tint="0.14993743705557422"/>
      </bottom>
      <diagonal/>
    </border>
    <border>
      <left/>
      <right style="thin">
        <color theme="1" tint="0.14993743705557422"/>
      </right>
      <top/>
      <bottom style="thin">
        <color theme="1" tint="0.14993743705557422"/>
      </bottom>
      <diagonal/>
    </border>
    <border>
      <left style="thin">
        <color theme="1" tint="0.14993743705557422"/>
      </left>
      <right style="thick">
        <color theme="1" tint="0.14990691854609822"/>
      </right>
      <top style="thin">
        <color theme="1" tint="0.14993743705557422"/>
      </top>
      <bottom/>
      <diagonal/>
    </border>
    <border>
      <left style="thick">
        <color theme="1" tint="0.14990691854609822"/>
      </left>
      <right style="thin">
        <color theme="1" tint="0.1498458815271462"/>
      </right>
      <top/>
      <bottom/>
      <diagonal/>
    </border>
    <border>
      <left style="thin">
        <color theme="1" tint="0.1498458815271462"/>
      </left>
      <right style="thin">
        <color theme="1" tint="0.14981536301767021"/>
      </right>
      <top style="thin">
        <color theme="1" tint="0.14981536301767021"/>
      </top>
      <bottom style="thin">
        <color theme="1" tint="0.14981536301767021"/>
      </bottom>
      <diagonal/>
    </border>
    <border>
      <left style="hair">
        <color theme="1" tint="0.14993743705557422"/>
      </left>
      <right style="hair">
        <color theme="1" tint="0.14993743705557422"/>
      </right>
      <top style="thin">
        <color theme="1" tint="0.14981536301767021"/>
      </top>
      <bottom style="thin">
        <color theme="1" tint="0.14981536301767021"/>
      </bottom>
      <diagonal/>
    </border>
    <border>
      <left style="hair">
        <color theme="1" tint="0.14993743705557422"/>
      </left>
      <right/>
      <top style="thin">
        <color theme="1" tint="0.14990691854609822"/>
      </top>
      <bottom style="thin">
        <color theme="1" tint="0.14990691854609822"/>
      </bottom>
      <diagonal/>
    </border>
    <border>
      <left/>
      <right style="thin">
        <color theme="1" tint="0.1498458815271462"/>
      </right>
      <top style="thin">
        <color theme="1" tint="0.14990691854609822"/>
      </top>
      <bottom style="thin">
        <color theme="1" tint="0.14990691854609822"/>
      </bottom>
      <diagonal/>
    </border>
    <border>
      <left style="thin">
        <color theme="1" tint="0.1498458815271462"/>
      </left>
      <right style="thin">
        <color theme="1" tint="0.1498458815271462"/>
      </right>
      <top/>
      <bottom/>
      <diagonal/>
    </border>
    <border>
      <left style="thin">
        <color theme="1" tint="0.14993743705557422"/>
      </left>
      <right style="hair">
        <color theme="1" tint="0.14993743705557422"/>
      </right>
      <top style="thin">
        <color theme="1" tint="0.14981536301767021"/>
      </top>
      <bottom style="thin">
        <color theme="1" tint="0.14981536301767021"/>
      </bottom>
      <diagonal/>
    </border>
    <border>
      <left style="hair">
        <color theme="1" tint="0.14993743705557422"/>
      </left>
      <right style="thin">
        <color theme="1" tint="0.14993743705557422"/>
      </right>
      <top style="thin">
        <color theme="1" tint="0.14981536301767021"/>
      </top>
      <bottom style="thin">
        <color theme="1" tint="0.14981536301767021"/>
      </bottom>
      <diagonal/>
    </border>
    <border>
      <left style="thick">
        <color theme="1" tint="0.14990691854609822"/>
      </left>
      <right/>
      <top style="thin">
        <color theme="1" tint="0.14993743705557422"/>
      </top>
      <bottom style="thin">
        <color theme="1" tint="0.14993743705557422"/>
      </bottom>
      <diagonal/>
    </border>
    <border>
      <left/>
      <right/>
      <top style="thin">
        <color theme="1" tint="0.14993743705557422"/>
      </top>
      <bottom style="thin">
        <color theme="1" tint="0.14993743705557422"/>
      </bottom>
      <diagonal/>
    </border>
    <border>
      <left/>
      <right style="thin">
        <color theme="1" tint="0.14993743705557422"/>
      </right>
      <top style="thin">
        <color theme="1" tint="0.14993743705557422"/>
      </top>
      <bottom style="thin">
        <color theme="1" tint="0.14993743705557422"/>
      </bottom>
      <diagonal/>
    </border>
    <border>
      <left style="thin">
        <color theme="1" tint="0.14993743705557422"/>
      </left>
      <right/>
      <top style="thin">
        <color theme="1" tint="0.14993743705557422"/>
      </top>
      <bottom style="thin">
        <color theme="1" tint="0.14993743705557422"/>
      </bottom>
      <diagonal/>
    </border>
    <border>
      <left/>
      <right style="thick">
        <color theme="1" tint="0.14990691854609822"/>
      </right>
      <top style="thin">
        <color theme="1" tint="0.14993743705557422"/>
      </top>
      <bottom style="thin">
        <color theme="1" tint="0.14993743705557422"/>
      </bottom>
      <diagonal/>
    </border>
    <border>
      <left style="thick">
        <color theme="1" tint="0.14990691854609822"/>
      </left>
      <right/>
      <top style="thin">
        <color theme="1" tint="0.14993743705557422"/>
      </top>
      <bottom style="thick">
        <color theme="1" tint="0.14990691854609822"/>
      </bottom>
      <diagonal/>
    </border>
    <border>
      <left/>
      <right style="thin">
        <color theme="1" tint="0.1498764000366222"/>
      </right>
      <top style="thin">
        <color theme="1" tint="0.14993743705557422"/>
      </top>
      <bottom style="thick">
        <color theme="1" tint="0.14990691854609822"/>
      </bottom>
      <diagonal/>
    </border>
    <border>
      <left style="thin">
        <color theme="1" tint="0.1498764000366222"/>
      </left>
      <right/>
      <top style="thin">
        <color theme="1" tint="0.14993743705557422"/>
      </top>
      <bottom style="thick">
        <color theme="1" tint="0.14990691854609822"/>
      </bottom>
      <diagonal/>
    </border>
    <border>
      <left/>
      <right/>
      <top style="thin">
        <color theme="1" tint="0.14993743705557422"/>
      </top>
      <bottom style="thick">
        <color theme="1" tint="0.14990691854609822"/>
      </bottom>
      <diagonal/>
    </border>
    <border>
      <left/>
      <right style="thick">
        <color theme="1" tint="0.14990691854609822"/>
      </right>
      <top style="thin">
        <color theme="1" tint="0.14993743705557422"/>
      </top>
      <bottom style="thick">
        <color theme="1" tint="0.14990691854609822"/>
      </bottom>
      <diagonal/>
    </border>
    <border>
      <left style="thin">
        <color theme="1" tint="0.1498764000366222"/>
      </left>
      <right/>
      <top style="thick">
        <color theme="1" tint="0.14990691854609822"/>
      </top>
      <bottom style="thin">
        <color theme="1" tint="0.1498458815271462"/>
      </bottom>
      <diagonal/>
    </border>
    <border>
      <left/>
      <right style="thin">
        <color theme="1" tint="0.1498764000366222"/>
      </right>
      <top style="thick">
        <color theme="1" tint="0.14990691854609822"/>
      </top>
      <bottom style="thin">
        <color theme="1" tint="0.1498458815271462"/>
      </bottom>
      <diagonal/>
    </border>
    <border>
      <left style="thin">
        <color theme="1" tint="0.1498764000366222"/>
      </left>
      <right style="thin">
        <color theme="1" tint="0.1498458815271462"/>
      </right>
      <top style="thick">
        <color theme="1" tint="0.14990691854609822"/>
      </top>
      <bottom style="thin">
        <color theme="1" tint="0.1498458815271462"/>
      </bottom>
      <diagonal/>
    </border>
    <border>
      <left/>
      <right/>
      <top style="thick">
        <color theme="1" tint="0.14990691854609822"/>
      </top>
      <bottom style="thin">
        <color theme="1" tint="0.1498458815271462"/>
      </bottom>
      <diagonal/>
    </border>
    <border>
      <left style="thin">
        <color theme="1" tint="0.1498458815271462"/>
      </left>
      <right style="thin">
        <color theme="1" tint="0.14981536301767021"/>
      </right>
      <top style="thick">
        <color theme="1" tint="0.14990691854609822"/>
      </top>
      <bottom style="thin">
        <color theme="1" tint="0.1498458815271462"/>
      </bottom>
      <diagonal/>
    </border>
    <border>
      <left style="thin">
        <color theme="1" tint="0.14981536301767021"/>
      </left>
      <right style="thin">
        <color theme="1" tint="0.14981536301767021"/>
      </right>
      <top style="thick">
        <color theme="1" tint="0.14990691854609822"/>
      </top>
      <bottom style="thin">
        <color theme="1" tint="0.1498458815271462"/>
      </bottom>
      <diagonal/>
    </border>
    <border>
      <left style="thin">
        <color theme="1" tint="0.14981536301767021"/>
      </left>
      <right style="thin">
        <color theme="1" tint="0.1498458815271462"/>
      </right>
      <top/>
      <bottom style="thin">
        <color theme="1" tint="0.1498458815271462"/>
      </bottom>
      <diagonal/>
    </border>
    <border>
      <left style="thin">
        <color theme="1" tint="0.1498458815271462"/>
      </left>
      <right style="thin">
        <color theme="1" tint="0.1498458815271462"/>
      </right>
      <top/>
      <bottom style="thin">
        <color theme="1" tint="0.1498458815271462"/>
      </bottom>
      <diagonal/>
    </border>
    <border>
      <left style="thin">
        <color theme="1" tint="0.14993743705557422"/>
      </left>
      <right style="medium">
        <color theme="1" tint="0.14993743705557422"/>
      </right>
      <top style="medium">
        <color theme="1" tint="0.14996795556505021"/>
      </top>
      <bottom style="thin">
        <color theme="1" tint="0.14993743705557422"/>
      </bottom>
      <diagonal/>
    </border>
    <border>
      <left style="thin">
        <color theme="1" tint="0.14993743705557422"/>
      </left>
      <right style="thin">
        <color theme="1" tint="0.14993743705557422"/>
      </right>
      <top style="medium">
        <color theme="1" tint="0.14996795556505021"/>
      </top>
      <bottom style="thin">
        <color theme="1" tint="0.14993743705557422"/>
      </bottom>
      <diagonal/>
    </border>
  </borders>
  <cellStyleXfs count="4">
    <xf numFmtId="0" fontId="0" fillId="0" borderId="0">
      <alignment vertical="center"/>
    </xf>
    <xf numFmtId="0" fontId="18"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747">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31" xfId="0" applyFont="1" applyBorder="1" applyAlignment="1">
      <alignment vertical="center"/>
    </xf>
    <xf numFmtId="0" fontId="3" fillId="0" borderId="0" xfId="0" applyFont="1" applyBorder="1" applyAlignment="1">
      <alignment vertical="center"/>
    </xf>
    <xf numFmtId="0" fontId="11" fillId="0" borderId="17" xfId="0" applyFont="1" applyBorder="1" applyAlignment="1">
      <alignment vertical="center"/>
    </xf>
    <xf numFmtId="0" fontId="11" fillId="0" borderId="0" xfId="0"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9" fillId="0" borderId="0" xfId="0" applyFont="1" applyAlignment="1">
      <alignment vertic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44"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78" fontId="2" fillId="0" borderId="2" xfId="0" applyNumberFormat="1" applyFont="1" applyFill="1" applyBorder="1" applyAlignment="1">
      <alignment vertical="center"/>
    </xf>
    <xf numFmtId="178" fontId="2" fillId="0" borderId="4" xfId="0" applyNumberFormat="1" applyFont="1" applyFill="1" applyBorder="1" applyAlignment="1">
      <alignment vertical="center"/>
    </xf>
    <xf numFmtId="178" fontId="15" fillId="0" borderId="6" xfId="0" applyNumberFormat="1" applyFont="1" applyBorder="1" applyAlignment="1">
      <alignment vertical="center"/>
    </xf>
    <xf numFmtId="0" fontId="10" fillId="0" borderId="0" xfId="1" applyFont="1">
      <alignment vertical="center"/>
    </xf>
    <xf numFmtId="0" fontId="10" fillId="0" borderId="0" xfId="1" applyFont="1" applyFill="1" applyBorder="1">
      <alignment vertical="center"/>
    </xf>
    <xf numFmtId="0" fontId="10" fillId="0" borderId="0" xfId="1" applyFont="1" applyBorder="1">
      <alignment vertical="center"/>
    </xf>
    <xf numFmtId="0" fontId="19" fillId="0" borderId="0" xfId="1" applyFont="1">
      <alignment vertical="center"/>
    </xf>
    <xf numFmtId="0" fontId="21" fillId="0" borderId="0" xfId="1" applyFont="1">
      <alignment vertical="center"/>
    </xf>
    <xf numFmtId="0" fontId="10" fillId="2" borderId="1" xfId="1" applyFont="1" applyFill="1" applyBorder="1">
      <alignment vertical="center"/>
    </xf>
    <xf numFmtId="0" fontId="10" fillId="0" borderId="3" xfId="1" applyFont="1" applyBorder="1">
      <alignment vertical="center"/>
    </xf>
    <xf numFmtId="0" fontId="10" fillId="0" borderId="2" xfId="1" applyFont="1" applyBorder="1">
      <alignment vertical="center"/>
    </xf>
    <xf numFmtId="0" fontId="10" fillId="0" borderId="4" xfId="1" applyFont="1" applyBorder="1">
      <alignment vertical="center"/>
    </xf>
    <xf numFmtId="0" fontId="10" fillId="0" borderId="8" xfId="1" applyFont="1" applyBorder="1">
      <alignment vertical="center"/>
    </xf>
    <xf numFmtId="0" fontId="10" fillId="0" borderId="1" xfId="1" applyFont="1" applyBorder="1">
      <alignment vertical="center"/>
    </xf>
    <xf numFmtId="0" fontId="10" fillId="0" borderId="9" xfId="1" applyFont="1" applyBorder="1">
      <alignment vertical="center"/>
    </xf>
    <xf numFmtId="180" fontId="10" fillId="0" borderId="0" xfId="1" applyNumberFormat="1" applyFont="1" applyBorder="1">
      <alignment vertical="center"/>
    </xf>
    <xf numFmtId="0" fontId="10" fillId="0" borderId="6" xfId="1" applyFont="1" applyBorder="1">
      <alignment vertical="center"/>
    </xf>
    <xf numFmtId="0" fontId="10" fillId="0" borderId="8" xfId="1" applyFont="1" applyFill="1" applyBorder="1">
      <alignment vertical="center"/>
    </xf>
    <xf numFmtId="0" fontId="22" fillId="0" borderId="0" xfId="1" applyFont="1" applyBorder="1">
      <alignment vertical="center"/>
    </xf>
    <xf numFmtId="0" fontId="22" fillId="0" borderId="0" xfId="1" applyFont="1">
      <alignment vertical="center"/>
    </xf>
    <xf numFmtId="0" fontId="10" fillId="2" borderId="8" xfId="1" applyFont="1" applyFill="1" applyBorder="1">
      <alignment vertical="center"/>
    </xf>
    <xf numFmtId="0" fontId="10" fillId="0" borderId="5" xfId="1" applyFont="1" applyFill="1" applyBorder="1">
      <alignment vertical="center"/>
    </xf>
    <xf numFmtId="0" fontId="10" fillId="0" borderId="5" xfId="1" applyFont="1" applyBorder="1">
      <alignment vertical="center"/>
    </xf>
    <xf numFmtId="0" fontId="10" fillId="0" borderId="7" xfId="1" applyFont="1" applyBorder="1">
      <alignment vertical="center"/>
    </xf>
    <xf numFmtId="0" fontId="10" fillId="0" borderId="1" xfId="1" applyFont="1" applyBorder="1" applyAlignment="1">
      <alignment vertical="center" shrinkToFit="1"/>
    </xf>
    <xf numFmtId="0" fontId="10" fillId="2" borderId="0" xfId="1" applyFont="1" applyFill="1">
      <alignment vertical="center"/>
    </xf>
    <xf numFmtId="0" fontId="5" fillId="0" borderId="0" xfId="1" applyFont="1">
      <alignment vertical="center"/>
    </xf>
    <xf numFmtId="0" fontId="10" fillId="5" borderId="0" xfId="1" applyFont="1" applyFill="1" applyBorder="1">
      <alignment vertical="center"/>
    </xf>
    <xf numFmtId="9" fontId="10" fillId="2" borderId="61" xfId="2" applyFont="1" applyFill="1" applyBorder="1" applyAlignment="1">
      <alignment horizontal="center" vertical="center"/>
    </xf>
    <xf numFmtId="9" fontId="10" fillId="2" borderId="76" xfId="2" applyFont="1" applyFill="1" applyBorder="1" applyAlignment="1">
      <alignment horizontal="center" vertical="center"/>
    </xf>
    <xf numFmtId="180" fontId="10" fillId="0" borderId="0" xfId="1" applyNumberFormat="1" applyFont="1" applyFill="1" applyBorder="1" applyAlignment="1">
      <alignment vertical="center" shrinkToFit="1"/>
    </xf>
    <xf numFmtId="180" fontId="10" fillId="0" borderId="2" xfId="1" applyNumberFormat="1" applyFont="1" applyBorder="1">
      <alignment vertical="center"/>
    </xf>
    <xf numFmtId="9" fontId="10" fillId="2" borderId="76" xfId="1" applyNumberFormat="1" applyFont="1" applyFill="1" applyBorder="1" applyAlignment="1">
      <alignment horizontal="center" vertical="center"/>
    </xf>
    <xf numFmtId="0" fontId="10" fillId="2" borderId="78" xfId="1" applyFont="1" applyFill="1" applyBorder="1" applyAlignment="1">
      <alignment horizontal="center" vertical="center"/>
    </xf>
    <xf numFmtId="0" fontId="24" fillId="5" borderId="79" xfId="1" applyFont="1" applyFill="1" applyBorder="1" applyAlignment="1">
      <alignment horizontal="center" vertical="center"/>
    </xf>
    <xf numFmtId="0" fontId="10" fillId="5" borderId="84" xfId="1" applyFont="1" applyFill="1" applyBorder="1">
      <alignment vertical="center"/>
    </xf>
    <xf numFmtId="0" fontId="25" fillId="5" borderId="84" xfId="1" applyFont="1" applyFill="1" applyBorder="1">
      <alignment vertical="center"/>
    </xf>
    <xf numFmtId="0" fontId="26" fillId="5" borderId="84" xfId="1" applyFont="1" applyFill="1" applyBorder="1">
      <alignment vertical="center"/>
    </xf>
    <xf numFmtId="0" fontId="10" fillId="5" borderId="85" xfId="1" applyFont="1" applyFill="1" applyBorder="1">
      <alignment vertical="center"/>
    </xf>
    <xf numFmtId="38" fontId="10" fillId="2" borderId="0" xfId="3" applyFont="1" applyFill="1" applyBorder="1">
      <alignment vertical="center"/>
    </xf>
    <xf numFmtId="0" fontId="10" fillId="5" borderId="86" xfId="1" applyFont="1" applyFill="1" applyBorder="1">
      <alignment vertical="center"/>
    </xf>
    <xf numFmtId="0" fontId="10" fillId="5" borderId="87" xfId="1" applyFont="1" applyFill="1" applyBorder="1">
      <alignment vertical="center"/>
    </xf>
    <xf numFmtId="38" fontId="10" fillId="3" borderId="0" xfId="1" applyNumberFormat="1" applyFont="1" applyFill="1" applyBorder="1">
      <alignment vertical="center"/>
    </xf>
    <xf numFmtId="49" fontId="10" fillId="5" borderId="5" xfId="1" applyNumberFormat="1" applyFont="1" applyFill="1" applyBorder="1">
      <alignment vertical="center"/>
    </xf>
    <xf numFmtId="49" fontId="10" fillId="5" borderId="6" xfId="1" applyNumberFormat="1" applyFont="1" applyFill="1" applyBorder="1">
      <alignment vertical="center"/>
    </xf>
    <xf numFmtId="0" fontId="25" fillId="5" borderId="0" xfId="1" applyFont="1" applyFill="1" applyBorder="1">
      <alignment vertical="center"/>
    </xf>
    <xf numFmtId="0" fontId="22" fillId="5" borderId="0" xfId="1" applyFont="1" applyFill="1" applyBorder="1">
      <alignment vertical="center"/>
    </xf>
    <xf numFmtId="0" fontId="10" fillId="0" borderId="88" xfId="1" applyFont="1" applyBorder="1">
      <alignment vertical="center"/>
    </xf>
    <xf numFmtId="0" fontId="10" fillId="0" borderId="89" xfId="1" applyFont="1" applyBorder="1">
      <alignment vertical="center"/>
    </xf>
    <xf numFmtId="0" fontId="10" fillId="0" borderId="90" xfId="1" applyFont="1" applyBorder="1">
      <alignment vertical="center"/>
    </xf>
    <xf numFmtId="0" fontId="10" fillId="0" borderId="91" xfId="1" applyFont="1" applyBorder="1">
      <alignment vertical="center"/>
    </xf>
    <xf numFmtId="0" fontId="10" fillId="0" borderId="92" xfId="1" applyFont="1" applyBorder="1">
      <alignment vertical="center"/>
    </xf>
    <xf numFmtId="0" fontId="10" fillId="2" borderId="39" xfId="1" applyFont="1" applyFill="1" applyBorder="1">
      <alignment vertical="center"/>
    </xf>
    <xf numFmtId="0" fontId="10" fillId="5" borderId="8" xfId="1" applyFont="1" applyFill="1" applyBorder="1">
      <alignment vertical="center"/>
    </xf>
    <xf numFmtId="38" fontId="10" fillId="2" borderId="39" xfId="3" applyFont="1" applyFill="1" applyBorder="1">
      <alignment vertical="center"/>
    </xf>
    <xf numFmtId="38" fontId="10" fillId="5" borderId="0" xfId="3" applyFont="1" applyFill="1" applyBorder="1">
      <alignment vertical="center"/>
    </xf>
    <xf numFmtId="38" fontId="10" fillId="5" borderId="87" xfId="3" applyFont="1" applyFill="1" applyBorder="1">
      <alignment vertical="center"/>
    </xf>
    <xf numFmtId="38" fontId="10" fillId="0" borderId="0" xfId="3" applyFont="1" applyFill="1" applyBorder="1">
      <alignment vertical="center"/>
    </xf>
    <xf numFmtId="9" fontId="21" fillId="2" borderId="1" xfId="2" applyFont="1" applyFill="1" applyBorder="1" applyAlignment="1">
      <alignment horizontal="center" vertical="center"/>
    </xf>
    <xf numFmtId="0" fontId="27" fillId="5" borderId="0" xfId="1" applyFont="1" applyFill="1" applyBorder="1">
      <alignment vertical="center"/>
    </xf>
    <xf numFmtId="0" fontId="10" fillId="0" borderId="97" xfId="1" applyFont="1" applyBorder="1">
      <alignment vertical="center"/>
    </xf>
    <xf numFmtId="0" fontId="10" fillId="0" borderId="99" xfId="1" applyFont="1" applyBorder="1">
      <alignment vertical="center"/>
    </xf>
    <xf numFmtId="0" fontId="10" fillId="0" borderId="100" xfId="1" applyFont="1" applyBorder="1">
      <alignment vertical="center"/>
    </xf>
    <xf numFmtId="0" fontId="10" fillId="0" borderId="101" xfId="1" applyFont="1" applyBorder="1">
      <alignment vertical="center"/>
    </xf>
    <xf numFmtId="0" fontId="10" fillId="0" borderId="102" xfId="1" applyFont="1" applyBorder="1">
      <alignment vertical="center"/>
    </xf>
    <xf numFmtId="0" fontId="10" fillId="5" borderId="118" xfId="1" applyFont="1" applyFill="1" applyBorder="1">
      <alignment vertical="center"/>
    </xf>
    <xf numFmtId="0" fontId="10" fillId="5" borderId="119" xfId="1" applyFont="1" applyFill="1" applyBorder="1">
      <alignment vertical="center"/>
    </xf>
    <xf numFmtId="0" fontId="10" fillId="5" borderId="120" xfId="1" applyFont="1" applyFill="1" applyBorder="1">
      <alignment vertical="center"/>
    </xf>
    <xf numFmtId="0" fontId="10" fillId="3" borderId="130" xfId="1" applyNumberFormat="1" applyFont="1" applyFill="1" applyBorder="1" applyAlignment="1">
      <alignment horizontal="center" vertical="center"/>
    </xf>
    <xf numFmtId="0" fontId="5" fillId="0" borderId="0" xfId="1" applyFont="1" applyAlignment="1"/>
    <xf numFmtId="0" fontId="10" fillId="0" borderId="133" xfId="1" applyFont="1" applyBorder="1">
      <alignment vertical="center"/>
    </xf>
    <xf numFmtId="0" fontId="10" fillId="0" borderId="0" xfId="1" applyFont="1" applyAlignment="1"/>
    <xf numFmtId="0" fontId="10" fillId="0" borderId="139" xfId="1" applyFont="1" applyBorder="1">
      <alignment vertical="center"/>
    </xf>
    <xf numFmtId="0" fontId="10" fillId="0" borderId="141" xfId="1" applyFont="1" applyBorder="1" applyAlignment="1">
      <alignment horizontal="center" vertical="center"/>
    </xf>
    <xf numFmtId="0" fontId="10" fillId="0" borderId="145" xfId="1" applyFont="1" applyBorder="1" applyAlignment="1">
      <alignment horizontal="distributed" vertical="center" indent="1"/>
    </xf>
    <xf numFmtId="0" fontId="10" fillId="0" borderId="156" xfId="1" applyFont="1" applyBorder="1" applyAlignment="1">
      <alignment horizontal="center" vertical="center"/>
    </xf>
    <xf numFmtId="0" fontId="10" fillId="3" borderId="160" xfId="1" applyFont="1" applyFill="1" applyBorder="1" applyAlignment="1">
      <alignment vertical="center" shrinkToFit="1"/>
    </xf>
    <xf numFmtId="38" fontId="7" fillId="0" borderId="164" xfId="3" applyFont="1" applyBorder="1">
      <alignment vertical="center"/>
    </xf>
    <xf numFmtId="38" fontId="7" fillId="0" borderId="165" xfId="3" applyFont="1" applyBorder="1">
      <alignment vertical="center"/>
    </xf>
    <xf numFmtId="38" fontId="7" fillId="0" borderId="166" xfId="3" applyFont="1" applyBorder="1">
      <alignment vertical="center"/>
    </xf>
    <xf numFmtId="38" fontId="7" fillId="0" borderId="158" xfId="3" applyFont="1" applyBorder="1">
      <alignment vertical="center"/>
    </xf>
    <xf numFmtId="38" fontId="7" fillId="0" borderId="167" xfId="3" applyFont="1" applyBorder="1">
      <alignment vertical="center"/>
    </xf>
    <xf numFmtId="0" fontId="7" fillId="0" borderId="168" xfId="1" applyFont="1" applyBorder="1">
      <alignment vertical="center"/>
    </xf>
    <xf numFmtId="0" fontId="7" fillId="0" borderId="164" xfId="1" applyFont="1" applyBorder="1">
      <alignment vertical="center"/>
    </xf>
    <xf numFmtId="0" fontId="7" fillId="0" borderId="165" xfId="1" applyFont="1" applyBorder="1">
      <alignment vertical="center"/>
    </xf>
    <xf numFmtId="0" fontId="7" fillId="0" borderId="166" xfId="1" applyFont="1" applyBorder="1">
      <alignment vertical="center"/>
    </xf>
    <xf numFmtId="0" fontId="7" fillId="0" borderId="158" xfId="1" applyFont="1" applyBorder="1">
      <alignment vertical="center"/>
    </xf>
    <xf numFmtId="0" fontId="7" fillId="0" borderId="167" xfId="1" applyFont="1" applyBorder="1">
      <alignment vertical="center"/>
    </xf>
    <xf numFmtId="0" fontId="10" fillId="0" borderId="172" xfId="1" applyFont="1" applyBorder="1" applyAlignment="1">
      <alignment horizontal="center" vertical="center"/>
    </xf>
    <xf numFmtId="0" fontId="10" fillId="3" borderId="176" xfId="1" applyFont="1" applyFill="1" applyBorder="1" applyAlignment="1">
      <alignment vertical="center" shrinkToFit="1"/>
    </xf>
    <xf numFmtId="0" fontId="7" fillId="0" borderId="180" xfId="1" applyFont="1" applyBorder="1">
      <alignment vertical="center"/>
    </xf>
    <xf numFmtId="0" fontId="7" fillId="0" borderId="181" xfId="1" applyFont="1" applyBorder="1">
      <alignment vertical="center"/>
    </xf>
    <xf numFmtId="0" fontId="7" fillId="0" borderId="182" xfId="1" applyFont="1" applyBorder="1">
      <alignment vertical="center"/>
    </xf>
    <xf numFmtId="0" fontId="7" fillId="0" borderId="183" xfId="1" applyFont="1" applyBorder="1">
      <alignment vertical="center"/>
    </xf>
    <xf numFmtId="0" fontId="7" fillId="0" borderId="184" xfId="1" applyFont="1" applyBorder="1">
      <alignment vertical="center"/>
    </xf>
    <xf numFmtId="0" fontId="7" fillId="0" borderId="185" xfId="1" applyFont="1" applyBorder="1">
      <alignment vertical="center"/>
    </xf>
    <xf numFmtId="0" fontId="10" fillId="0" borderId="186" xfId="1" applyFont="1" applyBorder="1">
      <alignment vertical="center"/>
    </xf>
    <xf numFmtId="0" fontId="10" fillId="0" borderId="187" xfId="1" applyFont="1" applyBorder="1">
      <alignment vertical="center"/>
    </xf>
    <xf numFmtId="0" fontId="10" fillId="0" borderId="188" xfId="1" applyFont="1" applyBorder="1" applyAlignment="1">
      <alignment horizontal="right" vertical="center"/>
    </xf>
    <xf numFmtId="0" fontId="7" fillId="0" borderId="192" xfId="1" applyFont="1" applyBorder="1">
      <alignment vertical="center"/>
    </xf>
    <xf numFmtId="0" fontId="7" fillId="0" borderId="193" xfId="1" applyFont="1" applyBorder="1">
      <alignment vertical="center"/>
    </xf>
    <xf numFmtId="0" fontId="7" fillId="0" borderId="194" xfId="1" applyFont="1" applyBorder="1">
      <alignment vertical="center"/>
    </xf>
    <xf numFmtId="0" fontId="7" fillId="0" borderId="151" xfId="1" applyFont="1" applyBorder="1">
      <alignment vertical="center"/>
    </xf>
    <xf numFmtId="0" fontId="7" fillId="0" borderId="195" xfId="1" applyFont="1" applyBorder="1">
      <alignment vertical="center"/>
    </xf>
    <xf numFmtId="0" fontId="7" fillId="0" borderId="196" xfId="1" applyFont="1" applyBorder="1">
      <alignment vertical="center"/>
    </xf>
    <xf numFmtId="0" fontId="7" fillId="0" borderId="197" xfId="1" applyFont="1" applyBorder="1">
      <alignment vertical="center"/>
    </xf>
    <xf numFmtId="0" fontId="10" fillId="0" borderId="198" xfId="1" applyFont="1" applyBorder="1">
      <alignment vertical="center"/>
    </xf>
    <xf numFmtId="0" fontId="10" fillId="0" borderId="174" xfId="1" applyFont="1" applyBorder="1">
      <alignment vertical="center"/>
    </xf>
    <xf numFmtId="0" fontId="10" fillId="0" borderId="183" xfId="1" applyFont="1" applyBorder="1">
      <alignment vertical="center"/>
    </xf>
    <xf numFmtId="0" fontId="10" fillId="0" borderId="199" xfId="1" applyFont="1" applyBorder="1" applyAlignment="1">
      <alignment horizontal="right" vertical="center"/>
    </xf>
    <xf numFmtId="38" fontId="10" fillId="0" borderId="204" xfId="1" applyNumberFormat="1" applyFont="1" applyBorder="1" applyAlignment="1">
      <alignment horizontal="right" vertical="center"/>
    </xf>
    <xf numFmtId="38" fontId="7" fillId="0" borderId="205" xfId="1" applyNumberFormat="1" applyFont="1" applyBorder="1">
      <alignment vertical="center"/>
    </xf>
    <xf numFmtId="0" fontId="7" fillId="0" borderId="206" xfId="1" applyFont="1" applyBorder="1">
      <alignment vertical="center"/>
    </xf>
    <xf numFmtId="0" fontId="10" fillId="3" borderId="212" xfId="1" applyFont="1" applyFill="1" applyBorder="1" applyAlignment="1">
      <alignment horizontal="center" vertical="center"/>
    </xf>
    <xf numFmtId="0" fontId="10" fillId="0" borderId="213" xfId="1" applyFont="1" applyBorder="1" applyAlignment="1">
      <alignment horizontal="center" vertical="center"/>
    </xf>
    <xf numFmtId="0" fontId="10" fillId="0" borderId="214" xfId="1" applyFont="1" applyBorder="1" applyAlignment="1">
      <alignment horizontal="distributed" vertical="center"/>
    </xf>
    <xf numFmtId="0" fontId="10" fillId="0" borderId="215" xfId="1" applyFont="1" applyBorder="1" applyAlignment="1">
      <alignment horizontal="distributed" vertical="center"/>
    </xf>
    <xf numFmtId="0" fontId="10" fillId="0" borderId="216" xfId="1" applyFont="1" applyBorder="1" applyAlignment="1">
      <alignment horizontal="distributed" vertical="center"/>
    </xf>
    <xf numFmtId="0" fontId="10" fillId="0" borderId="219" xfId="1" applyFont="1" applyBorder="1" applyAlignment="1">
      <alignment horizontal="center" vertical="center"/>
    </xf>
    <xf numFmtId="0" fontId="10" fillId="0" borderId="222" xfId="1" applyFont="1" applyBorder="1" applyAlignment="1">
      <alignment horizontal="distributed" vertical="center"/>
    </xf>
    <xf numFmtId="0" fontId="10" fillId="0" borderId="223" xfId="1" applyFont="1" applyBorder="1" applyAlignment="1">
      <alignment horizontal="distributed" vertical="center"/>
    </xf>
    <xf numFmtId="0" fontId="10" fillId="0" borderId="224" xfId="1" applyFont="1" applyBorder="1">
      <alignment vertical="center"/>
    </xf>
    <xf numFmtId="0" fontId="10" fillId="0" borderId="227" xfId="1" applyFont="1" applyBorder="1" applyAlignment="1">
      <alignment horizontal="right" vertical="center" wrapText="1"/>
    </xf>
    <xf numFmtId="0" fontId="10" fillId="0" borderId="228" xfId="1" applyFont="1" applyBorder="1">
      <alignment vertical="center"/>
    </xf>
    <xf numFmtId="0" fontId="10" fillId="0" borderId="230" xfId="1" applyFont="1" applyBorder="1" applyAlignment="1">
      <alignment horizontal="distributed" vertical="center"/>
    </xf>
    <xf numFmtId="0" fontId="10" fillId="0" borderId="231" xfId="1" applyFont="1" applyBorder="1" applyAlignment="1">
      <alignment horizontal="distributed" vertical="center"/>
    </xf>
    <xf numFmtId="0" fontId="10" fillId="0" borderId="235" xfId="1" applyFont="1" applyBorder="1" applyAlignment="1">
      <alignment horizontal="distributed" vertical="center"/>
    </xf>
    <xf numFmtId="0" fontId="10" fillId="0" borderId="236" xfId="1" applyFont="1" applyBorder="1">
      <alignment vertical="center"/>
    </xf>
    <xf numFmtId="0" fontId="10" fillId="0" borderId="239" xfId="1" applyFont="1" applyBorder="1" applyAlignment="1">
      <alignment horizontal="right" vertical="center"/>
    </xf>
    <xf numFmtId="49" fontId="10" fillId="3" borderId="212" xfId="1" applyNumberFormat="1" applyFont="1" applyFill="1" applyBorder="1" applyAlignment="1">
      <alignment horizontal="left" vertical="center" indent="1"/>
    </xf>
    <xf numFmtId="0" fontId="10" fillId="0" borderId="249" xfId="1" applyFont="1" applyBorder="1">
      <alignment vertical="center"/>
    </xf>
    <xf numFmtId="0" fontId="10" fillId="0" borderId="250" xfId="1" applyFont="1" applyBorder="1">
      <alignment vertical="center"/>
    </xf>
    <xf numFmtId="0" fontId="10" fillId="0" borderId="251" xfId="1" applyFont="1" applyBorder="1" applyAlignment="1">
      <alignment horizontal="right" vertical="center"/>
    </xf>
    <xf numFmtId="0" fontId="10" fillId="0" borderId="252" xfId="1" applyFont="1" applyBorder="1">
      <alignment vertical="center"/>
    </xf>
    <xf numFmtId="0" fontId="10" fillId="0" borderId="253" xfId="1" applyFont="1" applyBorder="1">
      <alignment vertical="center"/>
    </xf>
    <xf numFmtId="0" fontId="10" fillId="0" borderId="254" xfId="1" applyFont="1" applyBorder="1">
      <alignment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0" fillId="0" borderId="221" xfId="1" applyFont="1" applyBorder="1" applyAlignment="1">
      <alignment horizontal="distributed" vertical="center"/>
    </xf>
    <xf numFmtId="0" fontId="10" fillId="3" borderId="129" xfId="1" applyNumberFormat="1" applyFont="1" applyFill="1" applyBorder="1" applyAlignment="1">
      <alignment horizontal="center" vertical="center"/>
    </xf>
    <xf numFmtId="0" fontId="5" fillId="0" borderId="0" xfId="0" applyFont="1" applyAlignment="1">
      <alignment vertical="center"/>
    </xf>
    <xf numFmtId="38" fontId="10" fillId="2" borderId="53" xfId="3" applyFont="1" applyFill="1" applyBorder="1" applyAlignment="1">
      <alignment horizontal="right" vertical="center" indent="1"/>
    </xf>
    <xf numFmtId="38" fontId="10" fillId="2" borderId="55" xfId="3" applyFont="1" applyFill="1" applyBorder="1" applyAlignment="1">
      <alignment horizontal="right" vertical="center" indent="1"/>
    </xf>
    <xf numFmtId="38" fontId="10" fillId="2" borderId="113" xfId="3" applyFont="1" applyFill="1" applyBorder="1" applyAlignment="1">
      <alignment horizontal="right" vertical="center" indent="1"/>
    </xf>
    <xf numFmtId="38" fontId="10" fillId="2" borderId="61" xfId="3" applyFont="1" applyFill="1" applyBorder="1" applyAlignment="1">
      <alignment horizontal="right" vertical="center" indent="1"/>
    </xf>
    <xf numFmtId="38" fontId="10" fillId="2" borderId="76" xfId="3" applyFont="1" applyFill="1" applyBorder="1" applyAlignment="1">
      <alignment horizontal="right" vertical="center" indent="1"/>
    </xf>
    <xf numFmtId="38" fontId="10" fillId="2" borderId="115" xfId="3" applyFont="1" applyFill="1" applyBorder="1" applyAlignment="1">
      <alignment horizontal="right" vertical="center" indent="1"/>
    </xf>
    <xf numFmtId="38" fontId="10" fillId="2" borderId="104" xfId="3" applyFont="1" applyFill="1" applyBorder="1" applyAlignment="1">
      <alignment horizontal="right" vertical="center" indent="1"/>
    </xf>
    <xf numFmtId="38" fontId="10" fillId="2" borderId="106" xfId="3" applyFont="1" applyFill="1" applyBorder="1" applyAlignment="1">
      <alignment horizontal="right" vertical="center" indent="1"/>
    </xf>
    <xf numFmtId="38" fontId="10" fillId="2" borderId="108" xfId="3" applyFont="1" applyFill="1" applyBorder="1" applyAlignment="1">
      <alignment horizontal="right" vertical="center" indent="1"/>
    </xf>
    <xf numFmtId="38" fontId="10" fillId="3" borderId="110" xfId="3" applyFont="1" applyFill="1" applyBorder="1" applyAlignment="1">
      <alignment horizontal="right" vertical="center" indent="1"/>
    </xf>
    <xf numFmtId="38" fontId="10" fillId="3" borderId="117" xfId="3" applyFont="1" applyFill="1" applyBorder="1" applyAlignment="1">
      <alignment horizontal="right" vertical="center" indent="1"/>
    </xf>
    <xf numFmtId="38" fontId="10" fillId="3" borderId="98" xfId="1" applyNumberFormat="1" applyFont="1" applyFill="1" applyBorder="1" applyAlignment="1">
      <alignment horizontal="right" vertical="center" indent="1"/>
    </xf>
    <xf numFmtId="182" fontId="10" fillId="2" borderId="39" xfId="1" applyNumberFormat="1" applyFont="1" applyFill="1" applyBorder="1" applyAlignment="1">
      <alignment horizontal="center" vertical="center"/>
    </xf>
    <xf numFmtId="182" fontId="10" fillId="2" borderId="39" xfId="3" applyNumberFormat="1" applyFont="1" applyFill="1" applyBorder="1" applyAlignment="1">
      <alignment horizontal="center" vertical="center"/>
    </xf>
    <xf numFmtId="0" fontId="10" fillId="0" borderId="97" xfId="1" applyFont="1" applyBorder="1">
      <alignment vertical="center"/>
    </xf>
    <xf numFmtId="0" fontId="10" fillId="0" borderId="39" xfId="1" applyFont="1" applyBorder="1" applyAlignment="1">
      <alignment horizontal="center" vertical="center"/>
    </xf>
    <xf numFmtId="0" fontId="5" fillId="0" borderId="0" xfId="0" applyFont="1" applyAlignment="1">
      <alignment vertical="center"/>
    </xf>
    <xf numFmtId="0" fontId="10" fillId="0" borderId="221" xfId="1" applyFont="1" applyBorder="1" applyAlignment="1">
      <alignment horizontal="distributed" vertical="center"/>
    </xf>
    <xf numFmtId="0" fontId="10" fillId="0" borderId="80" xfId="1" applyFont="1" applyBorder="1" applyAlignment="1">
      <alignment horizontal="center" vertical="center"/>
    </xf>
    <xf numFmtId="0" fontId="10" fillId="0" borderId="1" xfId="1" applyFont="1" applyBorder="1" applyAlignment="1">
      <alignment horizontal="center" vertical="center"/>
    </xf>
    <xf numFmtId="0" fontId="10" fillId="0" borderId="76" xfId="1" applyFont="1" applyBorder="1" applyAlignment="1">
      <alignment horizontal="center" vertical="center"/>
    </xf>
    <xf numFmtId="0" fontId="10" fillId="0" borderId="78" xfId="1" applyFont="1" applyBorder="1" applyAlignment="1">
      <alignment horizontal="center" vertical="center"/>
    </xf>
    <xf numFmtId="38" fontId="10" fillId="0" borderId="1" xfId="3" applyFont="1" applyFill="1" applyBorder="1" applyAlignment="1">
      <alignment horizontal="right" vertical="center"/>
    </xf>
    <xf numFmtId="0" fontId="10" fillId="0" borderId="1" xfId="1" applyFont="1" applyBorder="1" applyAlignment="1">
      <alignment horizontal="distributed" vertical="center" indent="1"/>
    </xf>
    <xf numFmtId="0" fontId="10" fillId="0" borderId="61" xfId="1" applyFont="1" applyBorder="1" applyAlignment="1">
      <alignment horizontal="distributed" vertical="center" indent="1"/>
    </xf>
    <xf numFmtId="0" fontId="10" fillId="0" borderId="76" xfId="1" applyFont="1" applyBorder="1" applyAlignment="1">
      <alignment horizontal="distributed" vertical="center" indent="1"/>
    </xf>
    <xf numFmtId="0" fontId="24" fillId="5" borderId="8" xfId="1" applyFont="1" applyFill="1" applyBorder="1">
      <alignment vertical="center"/>
    </xf>
    <xf numFmtId="38" fontId="24" fillId="5" borderId="0" xfId="3" applyFont="1" applyFill="1" applyBorder="1">
      <alignment vertical="center"/>
    </xf>
    <xf numFmtId="0" fontId="24" fillId="5" borderId="0" xfId="1" applyFont="1" applyFill="1" applyBorder="1">
      <alignment vertical="center"/>
    </xf>
    <xf numFmtId="0" fontId="10" fillId="0" borderId="129" xfId="1" applyNumberFormat="1" applyFont="1" applyFill="1" applyBorder="1" applyAlignment="1">
      <alignment horizontal="center" vertical="center"/>
    </xf>
    <xf numFmtId="0" fontId="10" fillId="0" borderId="130" xfId="1" applyNumberFormat="1" applyFont="1" applyFill="1" applyBorder="1" applyAlignment="1">
      <alignment horizontal="center" vertical="center"/>
    </xf>
    <xf numFmtId="0" fontId="10" fillId="0" borderId="136" xfId="1" applyFont="1" applyFill="1" applyBorder="1" applyAlignment="1">
      <alignment vertical="center" shrinkToFit="1"/>
    </xf>
    <xf numFmtId="0" fontId="10" fillId="0" borderId="160" xfId="1" applyFont="1" applyFill="1" applyBorder="1" applyAlignment="1">
      <alignment vertical="center" shrinkToFit="1"/>
    </xf>
    <xf numFmtId="0" fontId="10" fillId="0" borderId="176" xfId="1" applyFont="1" applyFill="1" applyBorder="1" applyAlignment="1">
      <alignment vertical="center" shrinkToFit="1"/>
    </xf>
    <xf numFmtId="49" fontId="10" fillId="0" borderId="212" xfId="1" applyNumberFormat="1" applyFont="1" applyFill="1" applyBorder="1" applyAlignment="1">
      <alignment horizontal="left" vertical="center" indent="1"/>
    </xf>
    <xf numFmtId="0" fontId="10" fillId="0" borderId="114" xfId="1" applyFont="1" applyBorder="1" applyAlignment="1">
      <alignment horizontal="distributed" vertical="center" indent="1"/>
    </xf>
    <xf numFmtId="0" fontId="10" fillId="0" borderId="107" xfId="1" applyFont="1" applyBorder="1" applyAlignment="1">
      <alignment horizontal="distributed" vertical="center" indent="1"/>
    </xf>
    <xf numFmtId="0" fontId="10" fillId="0" borderId="109" xfId="1" applyFont="1" applyBorder="1" applyAlignment="1">
      <alignment horizontal="distributed" vertical="center" indent="1"/>
    </xf>
    <xf numFmtId="0" fontId="10" fillId="0" borderId="116" xfId="1" applyFont="1" applyBorder="1" applyAlignment="1">
      <alignment horizontal="distributed" vertical="center" indent="1"/>
    </xf>
    <xf numFmtId="38" fontId="10" fillId="2" borderId="39" xfId="1" applyNumberFormat="1" applyFont="1" applyFill="1" applyBorder="1" applyAlignment="1">
      <alignment horizontal="right" vertical="center" indent="1"/>
    </xf>
    <xf numFmtId="38" fontId="10" fillId="3" borderId="40" xfId="3" applyNumberFormat="1" applyFont="1" applyFill="1" applyBorder="1" applyAlignment="1">
      <alignment horizontal="right" vertical="center" indent="1"/>
    </xf>
    <xf numFmtId="38" fontId="10" fillId="2" borderId="39" xfId="3" applyNumberFormat="1" applyFont="1" applyFill="1" applyBorder="1" applyAlignment="1">
      <alignment horizontal="right" vertical="center" indent="1"/>
    </xf>
    <xf numFmtId="178" fontId="10" fillId="3" borderId="78" xfId="3" applyNumberFormat="1" applyFont="1" applyFill="1" applyBorder="1" applyAlignment="1">
      <alignment horizontal="right" vertical="center" indent="1"/>
    </xf>
    <xf numFmtId="0" fontId="10" fillId="0" borderId="212" xfId="1" applyFont="1" applyFill="1" applyBorder="1" applyAlignment="1">
      <alignment vertical="center"/>
    </xf>
    <xf numFmtId="0" fontId="13" fillId="0" borderId="0" xfId="0" applyFont="1" applyBorder="1" applyAlignment="1">
      <alignment horizontal="center" vertical="center"/>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0" xfId="0" quotePrefix="1" applyFont="1" applyAlignment="1">
      <alignment vertical="center"/>
    </xf>
    <xf numFmtId="0" fontId="12" fillId="0" borderId="0"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0" fillId="3" borderId="11" xfId="1" applyFont="1" applyFill="1" applyBorder="1" applyAlignment="1">
      <alignment vertical="center" shrinkToFit="1"/>
    </xf>
    <xf numFmtId="0" fontId="10" fillId="3" borderId="12" xfId="1" applyFont="1" applyFill="1" applyBorder="1" applyAlignment="1">
      <alignment vertical="center" shrinkToFit="1"/>
    </xf>
    <xf numFmtId="0" fontId="10" fillId="3" borderId="10" xfId="1" applyFont="1" applyFill="1" applyBorder="1" applyAlignment="1">
      <alignment vertical="center" shrinkToFit="1"/>
    </xf>
    <xf numFmtId="49" fontId="10" fillId="2" borderId="11" xfId="1" applyNumberFormat="1" applyFont="1" applyFill="1" applyBorder="1" applyAlignment="1">
      <alignment horizontal="center" vertical="center"/>
    </xf>
    <xf numFmtId="49" fontId="10" fillId="2" borderId="12" xfId="1" applyNumberFormat="1" applyFont="1" applyFill="1" applyBorder="1" applyAlignment="1">
      <alignment horizontal="center" vertical="center"/>
    </xf>
    <xf numFmtId="49" fontId="10" fillId="2" borderId="10" xfId="1" applyNumberFormat="1" applyFont="1" applyFill="1" applyBorder="1" applyAlignment="1">
      <alignment horizontal="center" vertical="center"/>
    </xf>
    <xf numFmtId="0" fontId="10" fillId="2" borderId="11" xfId="1" applyFont="1" applyFill="1" applyBorder="1">
      <alignment vertical="center"/>
    </xf>
    <xf numFmtId="0" fontId="10" fillId="2" borderId="12" xfId="1" applyFont="1" applyFill="1" applyBorder="1">
      <alignment vertical="center"/>
    </xf>
    <xf numFmtId="0" fontId="10" fillId="2" borderId="10" xfId="1" applyFont="1" applyFill="1" applyBorder="1">
      <alignment vertical="center"/>
    </xf>
    <xf numFmtId="49" fontId="18" fillId="0" borderId="12" xfId="1" applyNumberFormat="1" applyBorder="1" applyAlignment="1">
      <alignment horizontal="center" vertical="center"/>
    </xf>
    <xf numFmtId="49" fontId="18" fillId="0" borderId="10" xfId="1" applyNumberFormat="1" applyBorder="1" applyAlignment="1">
      <alignment horizontal="center" vertical="center"/>
    </xf>
    <xf numFmtId="179" fontId="10" fillId="2" borderId="11" xfId="1" applyNumberFormat="1" applyFont="1" applyFill="1" applyBorder="1" applyAlignment="1">
      <alignment vertical="center" shrinkToFit="1"/>
    </xf>
    <xf numFmtId="179" fontId="10" fillId="2" borderId="12" xfId="1" applyNumberFormat="1" applyFont="1" applyFill="1" applyBorder="1" applyAlignment="1">
      <alignment vertical="center" shrinkToFit="1"/>
    </xf>
    <xf numFmtId="179" fontId="10" fillId="2" borderId="10" xfId="1" applyNumberFormat="1" applyFont="1" applyFill="1" applyBorder="1" applyAlignment="1">
      <alignment vertical="center" shrinkToFit="1"/>
    </xf>
    <xf numFmtId="0" fontId="10" fillId="5" borderId="0" xfId="1" applyFont="1" applyFill="1" applyBorder="1" applyAlignment="1">
      <alignment vertical="top"/>
    </xf>
    <xf numFmtId="0" fontId="23" fillId="4" borderId="74" xfId="1" applyFont="1" applyFill="1" applyBorder="1" applyAlignment="1">
      <alignment horizontal="center" vertical="center" wrapText="1"/>
    </xf>
    <xf numFmtId="0" fontId="23" fillId="4" borderId="14" xfId="1" applyFont="1" applyFill="1" applyBorder="1" applyAlignment="1">
      <alignment horizontal="center" vertical="center"/>
    </xf>
    <xf numFmtId="0" fontId="23" fillId="4" borderId="75" xfId="1" applyFont="1" applyFill="1" applyBorder="1" applyAlignment="1">
      <alignment horizontal="center" vertical="center"/>
    </xf>
    <xf numFmtId="0" fontId="23" fillId="4" borderId="17" xfId="1" applyFont="1" applyFill="1" applyBorder="1" applyAlignment="1">
      <alignment horizontal="center" vertical="center"/>
    </xf>
    <xf numFmtId="0" fontId="23" fillId="4" borderId="0" xfId="1" applyFont="1" applyFill="1" applyBorder="1" applyAlignment="1">
      <alignment horizontal="center" vertical="center"/>
    </xf>
    <xf numFmtId="0" fontId="23" fillId="4" borderId="18" xfId="1" applyFont="1" applyFill="1" applyBorder="1" applyAlignment="1">
      <alignment horizontal="center" vertical="center"/>
    </xf>
    <xf numFmtId="0" fontId="23" fillId="4" borderId="27" xfId="1" applyFont="1" applyFill="1" applyBorder="1" applyAlignment="1">
      <alignment horizontal="center" vertical="center"/>
    </xf>
    <xf numFmtId="0" fontId="23" fillId="4" borderId="28" xfId="1" applyFont="1" applyFill="1" applyBorder="1" applyAlignment="1">
      <alignment horizontal="center" vertical="center"/>
    </xf>
    <xf numFmtId="0" fontId="23" fillId="4" borderId="77" xfId="1" applyFont="1" applyFill="1" applyBorder="1" applyAlignment="1">
      <alignment horizontal="center" vertical="center"/>
    </xf>
    <xf numFmtId="0" fontId="10" fillId="5" borderId="8" xfId="1" applyFont="1" applyFill="1" applyBorder="1" applyAlignment="1">
      <alignment vertical="top"/>
    </xf>
    <xf numFmtId="0" fontId="10" fillId="2" borderId="11" xfId="1" applyNumberFormat="1" applyFont="1" applyFill="1" applyBorder="1" applyAlignment="1">
      <alignment vertical="center"/>
    </xf>
    <xf numFmtId="0" fontId="10" fillId="2" borderId="12" xfId="1" applyNumberFormat="1" applyFont="1" applyFill="1" applyBorder="1" applyAlignment="1">
      <alignment vertical="center"/>
    </xf>
    <xf numFmtId="0" fontId="10" fillId="2" borderId="10" xfId="1" applyNumberFormat="1" applyFont="1" applyFill="1" applyBorder="1" applyAlignment="1">
      <alignment vertical="center"/>
    </xf>
    <xf numFmtId="38" fontId="10" fillId="2" borderId="11" xfId="3" applyFont="1" applyFill="1" applyBorder="1" applyAlignment="1">
      <alignment horizontal="right" vertical="center" indent="1"/>
    </xf>
    <xf numFmtId="38" fontId="10" fillId="2" borderId="12" xfId="3" applyFont="1" applyFill="1" applyBorder="1" applyAlignment="1">
      <alignment horizontal="right" vertical="center" indent="1"/>
    </xf>
    <xf numFmtId="38" fontId="10" fillId="2" borderId="10" xfId="3" applyFont="1" applyFill="1" applyBorder="1" applyAlignment="1">
      <alignment horizontal="right" vertical="center" indent="1"/>
    </xf>
    <xf numFmtId="0" fontId="10" fillId="0" borderId="44" xfId="1" applyFont="1" applyBorder="1" applyAlignment="1">
      <alignment horizontal="center" vertical="center"/>
    </xf>
    <xf numFmtId="0" fontId="10" fillId="0" borderId="39" xfId="1" applyFont="1" applyBorder="1" applyAlignment="1">
      <alignment horizontal="center" vertical="center"/>
    </xf>
    <xf numFmtId="49" fontId="10" fillId="2" borderId="44" xfId="1" applyNumberFormat="1" applyFont="1" applyFill="1" applyBorder="1" applyAlignment="1">
      <alignment horizontal="center" vertical="center"/>
    </xf>
    <xf numFmtId="49" fontId="10" fillId="2" borderId="39" xfId="1" applyNumberFormat="1" applyFont="1" applyFill="1" applyBorder="1" applyAlignment="1">
      <alignment horizontal="center" vertical="center"/>
    </xf>
    <xf numFmtId="38" fontId="10" fillId="3" borderId="54" xfId="3" applyFont="1" applyFill="1" applyBorder="1" applyAlignment="1">
      <alignment horizontal="right" vertical="center" indent="1"/>
    </xf>
    <xf numFmtId="38" fontId="10" fillId="3" borderId="31" xfId="3" applyFont="1" applyFill="1" applyBorder="1" applyAlignment="1">
      <alignment horizontal="right" vertical="center" indent="1"/>
    </xf>
    <xf numFmtId="38" fontId="10" fillId="3" borderId="55" xfId="3" applyFont="1" applyFill="1" applyBorder="1" applyAlignment="1">
      <alignment horizontal="right" vertical="center" indent="1"/>
    </xf>
    <xf numFmtId="38" fontId="10" fillId="3" borderId="56" xfId="3" applyFont="1" applyFill="1" applyBorder="1" applyAlignment="1">
      <alignment horizontal="right" vertical="center" indent="1"/>
    </xf>
    <xf numFmtId="38" fontId="10" fillId="3" borderId="57" xfId="3" applyFont="1" applyFill="1" applyBorder="1" applyAlignment="1">
      <alignment horizontal="right" vertical="center" indent="1"/>
    </xf>
    <xf numFmtId="38" fontId="10" fillId="3" borderId="58" xfId="3" applyFont="1" applyFill="1" applyBorder="1" applyAlignment="1">
      <alignment horizontal="right" vertical="center" indent="1"/>
    </xf>
    <xf numFmtId="0" fontId="10" fillId="0" borderId="96" xfId="1" applyFont="1" applyBorder="1" applyAlignment="1">
      <alignment horizontal="distributed" vertical="center" indent="1"/>
    </xf>
    <xf numFmtId="0" fontId="10" fillId="0" borderId="97" xfId="1" applyFont="1" applyBorder="1" applyAlignment="1">
      <alignment horizontal="distributed" vertical="center" indent="1"/>
    </xf>
    <xf numFmtId="0" fontId="10" fillId="0" borderId="98" xfId="1" applyFont="1" applyBorder="1" applyAlignment="1">
      <alignment horizontal="distributed" vertical="center" indent="1"/>
    </xf>
    <xf numFmtId="0" fontId="10" fillId="0" borderId="103" xfId="1" applyFont="1" applyBorder="1" applyAlignment="1">
      <alignment horizontal="distributed" vertical="center" indent="1"/>
    </xf>
    <xf numFmtId="0" fontId="10" fillId="0" borderId="94" xfId="1" applyFont="1" applyBorder="1" applyAlignment="1">
      <alignment horizontal="distributed" vertical="center" indent="1"/>
    </xf>
    <xf numFmtId="0" fontId="10" fillId="0" borderId="95" xfId="1" applyFont="1" applyBorder="1" applyAlignment="1">
      <alignment horizontal="distributed" vertical="center" indent="1"/>
    </xf>
    <xf numFmtId="0" fontId="10" fillId="0" borderId="105" xfId="1" applyFont="1" applyBorder="1" applyAlignment="1">
      <alignment horizontal="distributed" vertical="center" indent="1"/>
    </xf>
    <xf numFmtId="0" fontId="10" fillId="0" borderId="31" xfId="1" applyFont="1" applyBorder="1" applyAlignment="1">
      <alignment horizontal="distributed" vertical="center" indent="1"/>
    </xf>
    <xf numFmtId="0" fontId="10" fillId="0" borderId="55" xfId="1" applyFont="1" applyBorder="1" applyAlignment="1">
      <alignment horizontal="distributed" vertical="center" indent="1"/>
    </xf>
    <xf numFmtId="49" fontId="10" fillId="2" borderId="44" xfId="3" applyNumberFormat="1" applyFont="1" applyFill="1" applyBorder="1" applyAlignment="1">
      <alignment horizontal="center" vertical="center"/>
    </xf>
    <xf numFmtId="49" fontId="10" fillId="2" borderId="39" xfId="3" applyNumberFormat="1" applyFont="1" applyFill="1" applyBorder="1" applyAlignment="1">
      <alignment horizontal="center" vertical="center"/>
    </xf>
    <xf numFmtId="0" fontId="10" fillId="0" borderId="111" xfId="1" applyFont="1" applyBorder="1" applyAlignment="1">
      <alignment horizontal="distributed" vertical="center" indent="1"/>
    </xf>
    <xf numFmtId="0" fontId="10" fillId="0" borderId="112" xfId="1" applyFont="1" applyBorder="1" applyAlignment="1">
      <alignment horizontal="distributed" vertical="center" indent="1"/>
    </xf>
    <xf numFmtId="0" fontId="10" fillId="0" borderId="113" xfId="1" applyFont="1" applyBorder="1" applyAlignment="1">
      <alignment horizontal="distributed" vertical="center" indent="1"/>
    </xf>
    <xf numFmtId="38" fontId="10" fillId="3" borderId="93" xfId="3" applyFont="1" applyFill="1" applyBorder="1" applyAlignment="1">
      <alignment horizontal="right" vertical="center" indent="1"/>
    </xf>
    <xf numFmtId="38" fontId="10" fillId="3" borderId="94" xfId="3" applyFont="1" applyFill="1" applyBorder="1" applyAlignment="1">
      <alignment horizontal="right" vertical="center" indent="1"/>
    </xf>
    <xf numFmtId="38" fontId="10" fillId="3" borderId="95" xfId="3" applyFont="1" applyFill="1" applyBorder="1" applyAlignment="1">
      <alignment horizontal="right" vertical="center" indent="1"/>
    </xf>
    <xf numFmtId="179" fontId="10" fillId="3" borderId="11" xfId="3" applyNumberFormat="1" applyFont="1" applyFill="1" applyBorder="1">
      <alignment vertical="center"/>
    </xf>
    <xf numFmtId="179" fontId="10" fillId="3" borderId="12" xfId="3" applyNumberFormat="1" applyFont="1" applyFill="1" applyBorder="1">
      <alignment vertical="center"/>
    </xf>
    <xf numFmtId="179" fontId="10" fillId="3" borderId="10" xfId="3" applyNumberFormat="1" applyFont="1" applyFill="1" applyBorder="1">
      <alignment vertical="center"/>
    </xf>
    <xf numFmtId="49" fontId="10" fillId="2" borderId="81" xfId="1" applyNumberFormat="1" applyFont="1" applyFill="1" applyBorder="1" applyAlignment="1">
      <alignment horizontal="left" vertical="center" indent="1"/>
    </xf>
    <xf numFmtId="49" fontId="10" fillId="2" borderId="82" xfId="1" applyNumberFormat="1" applyFont="1" applyFill="1" applyBorder="1" applyAlignment="1">
      <alignment horizontal="left" vertical="center" indent="1"/>
    </xf>
    <xf numFmtId="49" fontId="10" fillId="2" borderId="83" xfId="1" applyNumberFormat="1" applyFont="1" applyFill="1" applyBorder="1" applyAlignment="1">
      <alignment horizontal="left" vertical="center" indent="1"/>
    </xf>
    <xf numFmtId="0" fontId="28" fillId="0" borderId="0" xfId="1" applyFont="1" applyBorder="1" applyAlignment="1">
      <alignment horizontal="center" vertical="center" textRotation="180"/>
    </xf>
    <xf numFmtId="0" fontId="28" fillId="0" borderId="6" xfId="1" applyFont="1" applyBorder="1" applyAlignment="1">
      <alignment horizontal="center" vertical="center" textRotation="180"/>
    </xf>
    <xf numFmtId="0" fontId="3" fillId="0" borderId="2" xfId="1" applyFont="1" applyBorder="1">
      <alignment vertical="center"/>
    </xf>
    <xf numFmtId="0" fontId="3" fillId="0" borderId="0" xfId="1" applyFont="1" applyBorder="1">
      <alignment vertical="center"/>
    </xf>
    <xf numFmtId="0" fontId="29" fillId="0" borderId="2" xfId="1" applyFont="1" applyFill="1" applyBorder="1" applyAlignment="1">
      <alignment vertical="center" shrinkToFit="1"/>
    </xf>
    <xf numFmtId="0" fontId="29" fillId="0" borderId="0" xfId="1" applyFont="1" applyFill="1" applyBorder="1" applyAlignment="1">
      <alignment vertical="center" shrinkToFit="1"/>
    </xf>
    <xf numFmtId="0" fontId="3" fillId="0" borderId="2" xfId="1" applyFont="1" applyFill="1" applyBorder="1">
      <alignment vertical="center"/>
    </xf>
    <xf numFmtId="0" fontId="3" fillId="0" borderId="0" xfId="1" applyFont="1" applyFill="1" applyBorder="1">
      <alignment vertical="center"/>
    </xf>
    <xf numFmtId="0" fontId="32" fillId="0" borderId="0" xfId="0" applyFont="1" applyBorder="1" applyAlignment="1">
      <alignment horizontal="center" vertical="center" shrinkToFit="1"/>
    </xf>
    <xf numFmtId="0" fontId="9" fillId="0" borderId="6" xfId="0" applyFont="1" applyBorder="1" applyAlignment="1">
      <alignment horizontal="right" vertical="center"/>
    </xf>
    <xf numFmtId="0" fontId="9" fillId="0" borderId="20" xfId="0" applyFont="1" applyBorder="1" applyAlignment="1">
      <alignment horizontal="righ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4" xfId="0" applyFont="1" applyBorder="1" applyAlignment="1">
      <alignment horizontal="center" vertical="center"/>
    </xf>
    <xf numFmtId="0" fontId="11" fillId="0" borderId="31" xfId="0" applyFont="1" applyBorder="1" applyAlignment="1">
      <alignment horizontal="center" vertical="center"/>
    </xf>
    <xf numFmtId="0" fontId="11" fillId="0" borderId="55" xfId="0" applyFont="1" applyBorder="1" applyAlignment="1">
      <alignment horizontal="center" vertical="center"/>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0" xfId="0" applyFont="1" applyFill="1" applyBorder="1" applyAlignment="1">
      <alignment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7" fillId="0" borderId="3" xfId="0" applyFont="1" applyFill="1" applyBorder="1" applyAlignment="1">
      <alignment horizontal="right" vertical="center" shrinkToFit="1"/>
    </xf>
    <xf numFmtId="0" fontId="7" fillId="0" borderId="5" xfId="0" applyFont="1" applyFill="1" applyBorder="1" applyAlignment="1">
      <alignment horizontal="right" vertical="center" shrinkToFit="1"/>
    </xf>
    <xf numFmtId="49" fontId="7" fillId="3" borderId="2" xfId="0" applyNumberFormat="1" applyFont="1" applyFill="1" applyBorder="1" applyAlignment="1">
      <alignment vertical="center" shrinkToFit="1"/>
    </xf>
    <xf numFmtId="49" fontId="7" fillId="3" borderId="24" xfId="0" applyNumberFormat="1" applyFont="1" applyFill="1" applyBorder="1" applyAlignment="1">
      <alignment vertical="center" shrinkToFit="1"/>
    </xf>
    <xf numFmtId="49" fontId="7" fillId="3" borderId="6" xfId="0" applyNumberFormat="1" applyFont="1" applyFill="1" applyBorder="1" applyAlignment="1">
      <alignment vertical="center" shrinkToFit="1"/>
    </xf>
    <xf numFmtId="49" fontId="7" fillId="3" borderId="20" xfId="0" applyNumberFormat="1" applyFont="1" applyFill="1" applyBorder="1" applyAlignment="1">
      <alignment vertical="center" shrinkToFit="1"/>
    </xf>
    <xf numFmtId="0" fontId="9" fillId="0" borderId="22"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 xfId="0" applyFont="1" applyBorder="1" applyAlignment="1">
      <alignment horizontal="center" vertical="center" shrinkToFit="1"/>
    </xf>
    <xf numFmtId="0" fontId="12" fillId="3" borderId="48" xfId="0" applyNumberFormat="1" applyFont="1" applyFill="1" applyBorder="1" applyAlignment="1">
      <alignment horizontal="center" vertical="center"/>
    </xf>
    <xf numFmtId="0" fontId="12" fillId="3" borderId="49" xfId="0" applyNumberFormat="1" applyFont="1" applyFill="1" applyBorder="1" applyAlignment="1">
      <alignment horizontal="center" vertical="center"/>
    </xf>
    <xf numFmtId="38" fontId="7" fillId="3" borderId="51" xfId="0" applyNumberFormat="1" applyFont="1" applyFill="1" applyBorder="1" applyAlignment="1">
      <alignment vertical="center" shrinkToFit="1"/>
    </xf>
    <xf numFmtId="0" fontId="7" fillId="3" borderId="52" xfId="0" applyFont="1" applyFill="1" applyBorder="1" applyAlignment="1">
      <alignment vertical="center" shrinkToFit="1"/>
    </xf>
    <xf numFmtId="0" fontId="7" fillId="3" borderId="72" xfId="0" applyFont="1" applyFill="1" applyBorder="1" applyAlignment="1">
      <alignment vertical="center" shrinkToFit="1"/>
    </xf>
    <xf numFmtId="0" fontId="16" fillId="0" borderId="51" xfId="0" applyFont="1" applyBorder="1" applyAlignment="1">
      <alignment horizontal="distributed" vertical="center" shrinkToFit="1"/>
    </xf>
    <xf numFmtId="0" fontId="16" fillId="0" borderId="52" xfId="0" applyFont="1" applyBorder="1" applyAlignment="1">
      <alignment horizontal="distributed" vertical="center" shrinkToFit="1"/>
    </xf>
    <xf numFmtId="0" fontId="16" fillId="0" borderId="53" xfId="0" applyFont="1" applyBorder="1" applyAlignment="1">
      <alignment horizontal="distributed" vertical="center" shrinkToFit="1"/>
    </xf>
    <xf numFmtId="0" fontId="12" fillId="3" borderId="44" xfId="0" applyNumberFormat="1" applyFont="1" applyFill="1" applyBorder="1" applyAlignment="1">
      <alignment horizontal="center" vertical="center"/>
    </xf>
    <xf numFmtId="0" fontId="12" fillId="3" borderId="39" xfId="0" applyNumberFormat="1" applyFont="1" applyFill="1" applyBorder="1" applyAlignment="1">
      <alignment horizontal="center" vertical="center"/>
    </xf>
    <xf numFmtId="0" fontId="12" fillId="3" borderId="40"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7" fillId="3" borderId="2" xfId="0" applyFont="1" applyFill="1" applyBorder="1" applyAlignment="1">
      <alignment vertical="center" shrinkToFit="1"/>
    </xf>
    <xf numFmtId="0" fontId="7" fillId="3" borderId="4" xfId="0" applyFont="1" applyFill="1" applyBorder="1" applyAlignment="1">
      <alignment vertical="center" shrinkToFit="1"/>
    </xf>
    <xf numFmtId="0" fontId="7" fillId="3" borderId="6" xfId="0" applyFont="1" applyFill="1" applyBorder="1" applyAlignment="1">
      <alignment vertical="center" shrinkToFit="1"/>
    </xf>
    <xf numFmtId="0" fontId="7" fillId="3" borderId="7" xfId="0" applyFont="1" applyFill="1" applyBorder="1" applyAlignment="1">
      <alignment vertical="center" shrinkToFit="1"/>
    </xf>
    <xf numFmtId="3" fontId="6" fillId="3" borderId="3" xfId="0" applyNumberFormat="1" applyFont="1" applyFill="1" applyBorder="1" applyAlignment="1">
      <alignment vertical="center"/>
    </xf>
    <xf numFmtId="0" fontId="6" fillId="3" borderId="2" xfId="0" applyFont="1" applyFill="1" applyBorder="1" applyAlignment="1">
      <alignment vertical="center"/>
    </xf>
    <xf numFmtId="0" fontId="6" fillId="3" borderId="4" xfId="0" applyFont="1" applyFill="1" applyBorder="1" applyAlignment="1">
      <alignment vertical="center"/>
    </xf>
    <xf numFmtId="0" fontId="6" fillId="3" borderId="8" xfId="0" applyFont="1" applyFill="1" applyBorder="1" applyAlignment="1">
      <alignment vertical="center"/>
    </xf>
    <xf numFmtId="0" fontId="6" fillId="3" borderId="0" xfId="0" applyFont="1" applyFill="1" applyBorder="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16" fillId="0" borderId="3" xfId="0" applyFont="1" applyBorder="1" applyAlignment="1">
      <alignment horizontal="distributed" vertical="center" indent="1" shrinkToFit="1"/>
    </xf>
    <xf numFmtId="0" fontId="16" fillId="0" borderId="2" xfId="0" applyFont="1" applyBorder="1" applyAlignment="1">
      <alignment horizontal="distributed" vertical="center" indent="1" shrinkToFit="1"/>
    </xf>
    <xf numFmtId="0" fontId="16" fillId="0" borderId="4" xfId="0" applyFont="1" applyBorder="1" applyAlignment="1">
      <alignment horizontal="distributed" vertical="center" indent="1" shrinkToFit="1"/>
    </xf>
    <xf numFmtId="0" fontId="16" fillId="0" borderId="5" xfId="0" applyFont="1" applyBorder="1" applyAlignment="1">
      <alignment horizontal="distributed" vertical="center" indent="1" shrinkToFit="1"/>
    </xf>
    <xf numFmtId="0" fontId="16" fillId="0" borderId="6" xfId="0" applyFont="1" applyBorder="1" applyAlignment="1">
      <alignment horizontal="distributed" vertical="center" indent="1" shrinkToFit="1"/>
    </xf>
    <xf numFmtId="0" fontId="16" fillId="0" borderId="7" xfId="0" applyFont="1" applyBorder="1" applyAlignment="1">
      <alignment horizontal="distributed" vertical="center" indent="1" shrinkToFit="1"/>
    </xf>
    <xf numFmtId="0" fontId="16" fillId="0" borderId="3" xfId="0" applyFont="1" applyBorder="1" applyAlignment="1">
      <alignment horizontal="distributed" vertical="center" shrinkToFit="1"/>
    </xf>
    <xf numFmtId="0" fontId="16" fillId="0" borderId="2" xfId="0" applyFont="1" applyBorder="1" applyAlignment="1">
      <alignment horizontal="distributed" vertical="center" shrinkToFit="1"/>
    </xf>
    <xf numFmtId="0" fontId="16" fillId="0" borderId="4" xfId="0" applyFont="1" applyBorder="1" applyAlignment="1">
      <alignment horizontal="distributed" vertical="center" shrinkToFit="1"/>
    </xf>
    <xf numFmtId="0" fontId="16" fillId="0" borderId="5" xfId="0" applyFont="1" applyBorder="1" applyAlignment="1">
      <alignment horizontal="distributed" vertical="center" shrinkToFit="1"/>
    </xf>
    <xf numFmtId="0" fontId="16" fillId="0" borderId="6" xfId="0" applyFont="1" applyBorder="1" applyAlignment="1">
      <alignment horizontal="distributed" vertical="center" shrinkToFit="1"/>
    </xf>
    <xf numFmtId="0" fontId="16" fillId="0" borderId="7" xfId="0" applyFont="1" applyBorder="1" applyAlignment="1">
      <alignment horizontal="distributed" vertical="center" shrinkToFit="1"/>
    </xf>
    <xf numFmtId="0" fontId="16" fillId="0" borderId="56" xfId="0" applyFont="1" applyBorder="1" applyAlignment="1">
      <alignment horizontal="distributed" vertical="center" shrinkToFit="1"/>
    </xf>
    <xf numFmtId="0" fontId="16" fillId="0" borderId="57" xfId="0" applyFont="1" applyBorder="1" applyAlignment="1">
      <alignment horizontal="distributed" vertical="center" shrinkToFit="1"/>
    </xf>
    <xf numFmtId="0" fontId="16" fillId="0" borderId="58" xfId="0" applyFont="1" applyBorder="1" applyAlignment="1">
      <alignment horizontal="distributed" vertical="center" shrinkToFit="1"/>
    </xf>
    <xf numFmtId="3" fontId="8" fillId="3" borderId="3" xfId="0" applyNumberFormat="1" applyFont="1" applyFill="1" applyBorder="1" applyAlignment="1">
      <alignment vertical="center" shrinkToFit="1"/>
    </xf>
    <xf numFmtId="0" fontId="8" fillId="3" borderId="2" xfId="0" applyFont="1" applyFill="1" applyBorder="1" applyAlignment="1">
      <alignment vertical="center" shrinkToFit="1"/>
    </xf>
    <xf numFmtId="0" fontId="8" fillId="3" borderId="4" xfId="0" applyFont="1" applyFill="1" applyBorder="1" applyAlignment="1">
      <alignment vertical="center" shrinkToFit="1"/>
    </xf>
    <xf numFmtId="0" fontId="8" fillId="3" borderId="5" xfId="0" applyFont="1" applyFill="1" applyBorder="1" applyAlignment="1">
      <alignment vertical="center" shrinkToFit="1"/>
    </xf>
    <xf numFmtId="0" fontId="8" fillId="3" borderId="6" xfId="0" applyFont="1" applyFill="1" applyBorder="1" applyAlignment="1">
      <alignment vertical="center" shrinkToFit="1"/>
    </xf>
    <xf numFmtId="0" fontId="8" fillId="3" borderId="7" xfId="0" applyFont="1" applyFill="1" applyBorder="1" applyAlignment="1">
      <alignment vertical="center" shrinkToFit="1"/>
    </xf>
    <xf numFmtId="3" fontId="7" fillId="3" borderId="56" xfId="0" applyNumberFormat="1" applyFont="1" applyFill="1" applyBorder="1" applyAlignment="1">
      <alignment vertical="center" shrinkToFit="1"/>
    </xf>
    <xf numFmtId="0" fontId="7" fillId="3" borderId="57" xfId="0" applyFont="1" applyFill="1" applyBorder="1" applyAlignment="1">
      <alignment vertical="center" shrinkToFit="1"/>
    </xf>
    <xf numFmtId="0" fontId="7" fillId="3" borderId="73" xfId="0" applyFont="1" applyFill="1" applyBorder="1" applyAlignment="1">
      <alignment vertical="center" shrinkToFit="1"/>
    </xf>
    <xf numFmtId="3" fontId="7" fillId="3" borderId="3" xfId="0" applyNumberFormat="1" applyFont="1" applyFill="1" applyBorder="1" applyAlignment="1">
      <alignment vertical="center" shrinkToFit="1"/>
    </xf>
    <xf numFmtId="0" fontId="7" fillId="3" borderId="24" xfId="0" applyFont="1" applyFill="1" applyBorder="1" applyAlignment="1">
      <alignment vertical="center" shrinkToFit="1"/>
    </xf>
    <xf numFmtId="0" fontId="7" fillId="3" borderId="5" xfId="0" applyFont="1" applyFill="1" applyBorder="1" applyAlignment="1">
      <alignment vertical="center" shrinkToFit="1"/>
    </xf>
    <xf numFmtId="0" fontId="7" fillId="3" borderId="20" xfId="0" applyFont="1" applyFill="1" applyBorder="1" applyAlignment="1">
      <alignment vertical="center" shrinkToFit="1"/>
    </xf>
    <xf numFmtId="0" fontId="11" fillId="3" borderId="2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indent="1"/>
    </xf>
    <xf numFmtId="177" fontId="11" fillId="3" borderId="1" xfId="0" applyNumberFormat="1" applyFont="1" applyFill="1" applyBorder="1" applyAlignment="1">
      <alignment vertical="center"/>
    </xf>
    <xf numFmtId="3" fontId="7" fillId="3" borderId="1" xfId="0" applyNumberFormat="1" applyFont="1" applyFill="1" applyBorder="1" applyAlignment="1">
      <alignment vertical="center" shrinkToFit="1"/>
    </xf>
    <xf numFmtId="0" fontId="11" fillId="0" borderId="1" xfId="0" applyFont="1" applyBorder="1" applyAlignment="1">
      <alignment vertical="center"/>
    </xf>
    <xf numFmtId="0" fontId="11" fillId="0" borderId="26" xfId="0" applyFont="1" applyBorder="1" applyAlignment="1">
      <alignment vertical="center"/>
    </xf>
    <xf numFmtId="0" fontId="9" fillId="0" borderId="61" xfId="0" applyFont="1" applyBorder="1" applyAlignment="1">
      <alignment horizontal="center" vertical="center"/>
    </xf>
    <xf numFmtId="3" fontId="7" fillId="3" borderId="61" xfId="0" applyNumberFormat="1" applyFont="1" applyFill="1" applyBorder="1" applyAlignment="1">
      <alignment vertical="center"/>
    </xf>
    <xf numFmtId="0" fontId="7" fillId="3" borderId="61" xfId="0" applyFont="1" applyFill="1" applyBorder="1" applyAlignment="1">
      <alignment vertical="center"/>
    </xf>
    <xf numFmtId="0" fontId="9" fillId="0" borderId="13" xfId="0" applyFont="1" applyBorder="1" applyAlignment="1">
      <alignment vertical="center"/>
    </xf>
    <xf numFmtId="0" fontId="9" fillId="0" borderId="35" xfId="0" applyFont="1" applyBorder="1" applyAlignment="1">
      <alignment vertical="center"/>
    </xf>
    <xf numFmtId="0" fontId="9" fillId="0" borderId="62" xfId="0" applyFont="1" applyBorder="1" applyAlignment="1">
      <alignment horizontal="center" vertical="center"/>
    </xf>
    <xf numFmtId="3" fontId="7" fillId="3" borderId="62" xfId="0" applyNumberFormat="1" applyFont="1" applyFill="1" applyBorder="1" applyAlignment="1">
      <alignment vertical="center"/>
    </xf>
    <xf numFmtId="0" fontId="7" fillId="3" borderId="62" xfId="0" applyFont="1" applyFill="1" applyBorder="1" applyAlignment="1">
      <alignment vertical="center"/>
    </xf>
    <xf numFmtId="3" fontId="7" fillId="3" borderId="36" xfId="0" applyNumberFormat="1" applyFont="1" applyFill="1" applyBorder="1" applyAlignment="1">
      <alignment vertical="center"/>
    </xf>
    <xf numFmtId="0" fontId="7" fillId="3" borderId="36" xfId="0" applyFont="1" applyFill="1" applyBorder="1" applyAlignment="1">
      <alignment vertical="center"/>
    </xf>
    <xf numFmtId="0" fontId="7" fillId="3" borderId="37" xfId="0" applyFont="1" applyFill="1" applyBorder="1" applyAlignment="1">
      <alignment vertical="center"/>
    </xf>
    <xf numFmtId="0" fontId="16" fillId="0" borderId="7" xfId="0" applyFont="1" applyBorder="1" applyAlignment="1">
      <alignment horizontal="center" vertical="center"/>
    </xf>
    <xf numFmtId="0" fontId="16" fillId="0" borderId="21"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pplyAlignment="1">
      <alignment horizontal="center" vertical="center"/>
    </xf>
    <xf numFmtId="0" fontId="14" fillId="0" borderId="39" xfId="0" applyFont="1" applyBorder="1" applyAlignment="1">
      <alignment horizontal="center" vertical="center"/>
    </xf>
    <xf numFmtId="0" fontId="14" fillId="0" borderId="42" xfId="0" applyFont="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2" fillId="0" borderId="54" xfId="0" applyFont="1" applyBorder="1" applyAlignment="1">
      <alignment horizontal="center" vertical="center"/>
    </xf>
    <xf numFmtId="0" fontId="2" fillId="0" borderId="31" xfId="0" applyFont="1" applyBorder="1" applyAlignment="1">
      <alignment horizontal="center" vertical="center"/>
    </xf>
    <xf numFmtId="0" fontId="2" fillId="0" borderId="55" xfId="0" applyFont="1" applyBorder="1" applyAlignment="1">
      <alignment horizontal="center" vertical="center"/>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7" xfId="0" applyFont="1" applyBorder="1" applyAlignment="1">
      <alignment horizontal="center" vertical="center" textRotation="255"/>
    </xf>
    <xf numFmtId="0" fontId="4" fillId="0" borderId="63" xfId="0" applyFont="1" applyBorder="1" applyAlignment="1">
      <alignment horizontal="center"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4" fillId="0" borderId="54" xfId="0" applyFont="1" applyBorder="1" applyAlignment="1">
      <alignment horizontal="center" vertical="center" wrapText="1"/>
    </xf>
    <xf numFmtId="0" fontId="4" fillId="0" borderId="31" xfId="0" applyFont="1" applyBorder="1" applyAlignment="1">
      <alignment horizontal="center" vertical="center"/>
    </xf>
    <xf numFmtId="0" fontId="4" fillId="0" borderId="55" xfId="0" applyFont="1" applyBorder="1" applyAlignment="1">
      <alignment horizontal="center" vertical="center"/>
    </xf>
    <xf numFmtId="178" fontId="15" fillId="0" borderId="14" xfId="0" applyNumberFormat="1" applyFont="1" applyBorder="1" applyAlignment="1">
      <alignment horizontal="right" vertical="center"/>
    </xf>
    <xf numFmtId="178" fontId="15" fillId="0" borderId="66" xfId="0" applyNumberFormat="1" applyFont="1" applyBorder="1" applyAlignment="1">
      <alignment horizontal="right" vertical="center"/>
    </xf>
    <xf numFmtId="178" fontId="15" fillId="0" borderId="6" xfId="0" applyNumberFormat="1" applyFont="1" applyBorder="1" applyAlignment="1">
      <alignment horizontal="right" vertical="center"/>
    </xf>
    <xf numFmtId="178" fontId="15" fillId="0" borderId="67" xfId="0" applyNumberFormat="1" applyFont="1" applyBorder="1" applyAlignment="1">
      <alignment horizontal="right" vertical="center"/>
    </xf>
    <xf numFmtId="0" fontId="9" fillId="0" borderId="29" xfId="0" applyFont="1" applyBorder="1" applyAlignment="1">
      <alignment horizontal="center" vertical="center"/>
    </xf>
    <xf numFmtId="0" fontId="9" fillId="0" borderId="15"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14" fillId="0" borderId="1" xfId="0" applyFont="1" applyBorder="1" applyAlignment="1">
      <alignment horizontal="center" vertical="center"/>
    </xf>
    <xf numFmtId="3" fontId="17" fillId="0" borderId="11" xfId="0" applyNumberFormat="1" applyFont="1" applyBorder="1" applyAlignment="1">
      <alignment horizontal="right" vertical="center" indent="1"/>
    </xf>
    <xf numFmtId="0" fontId="17" fillId="0" borderId="12" xfId="0" applyFont="1" applyBorder="1" applyAlignment="1">
      <alignment horizontal="right" vertical="center" indent="1"/>
    </xf>
    <xf numFmtId="0" fontId="17" fillId="0" borderId="10" xfId="0" applyFont="1" applyBorder="1" applyAlignment="1">
      <alignment horizontal="right" vertical="center" inden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3" fontId="17" fillId="0" borderId="12" xfId="0" applyNumberFormat="1" applyFont="1" applyBorder="1" applyAlignment="1">
      <alignment horizontal="right" vertical="center" indent="1"/>
    </xf>
    <xf numFmtId="3" fontId="17" fillId="0" borderId="10" xfId="0" applyNumberFormat="1" applyFont="1" applyBorder="1" applyAlignment="1">
      <alignment horizontal="right" vertical="center" inden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40" xfId="0" applyFont="1" applyBorder="1" applyAlignment="1">
      <alignment horizontal="center" vertical="center"/>
    </xf>
    <xf numFmtId="0" fontId="9" fillId="0" borderId="70" xfId="0" applyFont="1" applyBorder="1" applyAlignment="1">
      <alignment horizontal="center" vertical="center"/>
    </xf>
    <xf numFmtId="0" fontId="9" fillId="0" borderId="44" xfId="0" applyFont="1" applyBorder="1" applyAlignment="1">
      <alignment horizontal="center" vertical="center"/>
    </xf>
    <xf numFmtId="0" fontId="9" fillId="0" borderId="68" xfId="0" applyFont="1" applyBorder="1" applyAlignment="1">
      <alignment horizontal="center" vertical="center"/>
    </xf>
    <xf numFmtId="0" fontId="9" fillId="0" borderId="39" xfId="0" applyFont="1" applyBorder="1" applyAlignment="1">
      <alignment horizontal="center" vertical="center"/>
    </xf>
    <xf numFmtId="0" fontId="9" fillId="0" borderId="69"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Border="1" applyAlignment="1">
      <alignment horizontal="center" vertical="center"/>
    </xf>
    <xf numFmtId="176" fontId="2" fillId="3" borderId="15" xfId="0" applyNumberFormat="1" applyFont="1" applyFill="1" applyBorder="1" applyAlignment="1">
      <alignment horizontal="center" vertical="center" shrinkToFit="1"/>
    </xf>
    <xf numFmtId="176" fontId="2" fillId="3" borderId="16" xfId="0" applyNumberFormat="1" applyFont="1" applyFill="1" applyBorder="1" applyAlignment="1">
      <alignment horizontal="center" vertical="center" shrinkToFit="1"/>
    </xf>
    <xf numFmtId="0" fontId="12" fillId="3" borderId="50" xfId="0" applyNumberFormat="1" applyFont="1" applyFill="1" applyBorder="1" applyAlignment="1">
      <alignment horizontal="center" vertical="center"/>
    </xf>
    <xf numFmtId="0" fontId="9" fillId="0" borderId="17" xfId="0" applyFont="1" applyBorder="1" applyAlignment="1">
      <alignment horizontal="distributed" vertical="center"/>
    </xf>
    <xf numFmtId="0" fontId="9" fillId="0" borderId="0" xfId="0" applyFont="1" applyBorder="1" applyAlignment="1">
      <alignment horizontal="distributed" vertical="center"/>
    </xf>
    <xf numFmtId="0" fontId="5" fillId="0" borderId="0" xfId="0" applyFont="1" applyAlignment="1">
      <alignment vertical="center"/>
    </xf>
    <xf numFmtId="0" fontId="9" fillId="0" borderId="2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17"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9" fillId="0" borderId="19"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vertical="top"/>
    </xf>
    <xf numFmtId="0" fontId="9" fillId="0" borderId="2" xfId="0" applyFont="1" applyBorder="1" applyAlignment="1">
      <alignment vertical="top"/>
    </xf>
    <xf numFmtId="0" fontId="9" fillId="0" borderId="8" xfId="0" applyFont="1" applyBorder="1" applyAlignment="1">
      <alignment vertical="top"/>
    </xf>
    <xf numFmtId="0" fontId="9" fillId="0" borderId="0" xfId="0" applyFont="1" applyBorder="1" applyAlignment="1">
      <alignment vertical="top"/>
    </xf>
    <xf numFmtId="0" fontId="9" fillId="0" borderId="5" xfId="0" applyFont="1" applyBorder="1" applyAlignment="1">
      <alignment vertical="top"/>
    </xf>
    <xf numFmtId="0" fontId="9" fillId="0" borderId="6" xfId="0" applyFont="1" applyBorder="1" applyAlignment="1">
      <alignment vertical="top"/>
    </xf>
    <xf numFmtId="0" fontId="10" fillId="0" borderId="3" xfId="0" applyFont="1" applyBorder="1" applyAlignment="1">
      <alignment horizontal="center" vertical="center" wrapText="1"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9" fillId="0" borderId="17" xfId="0" applyFont="1" applyBorder="1" applyAlignment="1">
      <alignment horizontal="center" vertical="center" shrinkToFit="1"/>
    </xf>
    <xf numFmtId="0" fontId="9" fillId="0" borderId="0" xfId="0" applyFont="1" applyBorder="1" applyAlignment="1">
      <alignment horizontal="center" vertical="center" shrinkToFit="1"/>
    </xf>
    <xf numFmtId="0" fontId="5" fillId="2" borderId="0" xfId="0" applyFont="1" applyFill="1" applyAlignment="1" applyProtection="1">
      <alignment vertical="center"/>
      <protection locked="0"/>
    </xf>
    <xf numFmtId="0" fontId="9" fillId="3" borderId="0" xfId="0" applyFont="1" applyFill="1" applyBorder="1" applyAlignment="1">
      <alignment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3" fontId="15" fillId="0" borderId="2" xfId="0" applyNumberFormat="1" applyFont="1" applyBorder="1" applyAlignment="1">
      <alignment vertical="center"/>
    </xf>
    <xf numFmtId="3" fontId="15" fillId="0" borderId="6" xfId="0" applyNumberFormat="1" applyFont="1" applyBorder="1" applyAlignment="1">
      <alignment vertical="center"/>
    </xf>
    <xf numFmtId="0" fontId="5" fillId="3" borderId="0" xfId="0" applyFont="1" applyFill="1" applyBorder="1" applyAlignment="1">
      <alignment vertical="center"/>
    </xf>
    <xf numFmtId="0" fontId="9" fillId="0" borderId="3" xfId="0" applyFont="1" applyBorder="1" applyAlignment="1">
      <alignment vertical="center"/>
    </xf>
    <xf numFmtId="178" fontId="2" fillId="3" borderId="0" xfId="0" applyNumberFormat="1" applyFont="1" applyFill="1" applyBorder="1" applyAlignment="1">
      <alignment horizontal="right" vertical="center" indent="1"/>
    </xf>
    <xf numFmtId="178" fontId="2" fillId="3" borderId="9" xfId="0" applyNumberFormat="1" applyFont="1" applyFill="1" applyBorder="1" applyAlignment="1">
      <alignment horizontal="right" vertical="center" indent="1"/>
    </xf>
    <xf numFmtId="178" fontId="2" fillId="3" borderId="6" xfId="0" applyNumberFormat="1" applyFont="1" applyFill="1" applyBorder="1" applyAlignment="1">
      <alignment horizontal="right" vertical="center" indent="1"/>
    </xf>
    <xf numFmtId="178" fontId="2" fillId="3" borderId="7" xfId="0" applyNumberFormat="1" applyFont="1" applyFill="1" applyBorder="1" applyAlignment="1">
      <alignment horizontal="right" vertical="center" indent="1"/>
    </xf>
    <xf numFmtId="0" fontId="9" fillId="0" borderId="23" xfId="0" applyFont="1" applyBorder="1" applyAlignment="1">
      <alignment vertical="top"/>
    </xf>
    <xf numFmtId="9" fontId="12" fillId="3" borderId="59" xfId="0" applyNumberFormat="1" applyFont="1" applyFill="1" applyBorder="1" applyAlignment="1">
      <alignment horizontal="right" vertical="center"/>
    </xf>
    <xf numFmtId="9" fontId="12" fillId="3" borderId="28" xfId="0" applyNumberFormat="1" applyFont="1" applyFill="1" applyBorder="1" applyAlignment="1">
      <alignment horizontal="right" vertical="center"/>
    </xf>
    <xf numFmtId="9" fontId="12" fillId="3" borderId="60" xfId="0" applyNumberFormat="1" applyFont="1" applyFill="1" applyBorder="1" applyAlignment="1">
      <alignment horizontal="right" vertic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9" fillId="0" borderId="71" xfId="0" applyFont="1" applyBorder="1" applyAlignment="1">
      <alignment vertical="center"/>
    </xf>
    <xf numFmtId="0" fontId="9" fillId="0" borderId="14" xfId="0" applyFont="1" applyBorder="1" applyAlignment="1">
      <alignment vertical="center"/>
    </xf>
    <xf numFmtId="0" fontId="10" fillId="0" borderId="247" xfId="1" applyFont="1" applyBorder="1" applyAlignment="1">
      <alignment horizontal="center" vertical="center"/>
    </xf>
    <xf numFmtId="0" fontId="10" fillId="0" borderId="248" xfId="1" applyFont="1" applyBorder="1" applyAlignment="1">
      <alignment horizontal="center" vertical="center"/>
    </xf>
    <xf numFmtId="0" fontId="10" fillId="0" borderId="232" xfId="1" applyFont="1" applyBorder="1">
      <alignment vertical="center"/>
    </xf>
    <xf numFmtId="0" fontId="10" fillId="0" borderId="233" xfId="1" applyFont="1" applyBorder="1">
      <alignment vertical="center"/>
    </xf>
    <xf numFmtId="0" fontId="10" fillId="0" borderId="220" xfId="1" applyFont="1" applyBorder="1" applyAlignment="1">
      <alignment horizontal="distributed" vertical="center"/>
    </xf>
    <xf numFmtId="0" fontId="10" fillId="0" borderId="221" xfId="1" applyFont="1" applyBorder="1" applyAlignment="1">
      <alignment horizontal="distributed" vertical="center"/>
    </xf>
    <xf numFmtId="0" fontId="10" fillId="3" borderId="133" xfId="1" applyFont="1" applyFill="1" applyBorder="1" applyAlignment="1">
      <alignment vertical="center"/>
    </xf>
    <xf numFmtId="0" fontId="10" fillId="0" borderId="256" xfId="1" applyFont="1" applyFill="1" applyBorder="1" applyAlignment="1">
      <alignment horizontal="center" vertical="center" shrinkToFit="1"/>
    </xf>
    <xf numFmtId="49" fontId="10" fillId="3" borderId="256" xfId="1" applyNumberFormat="1" applyFont="1" applyFill="1" applyBorder="1" applyAlignment="1">
      <alignment vertical="center" shrinkToFit="1"/>
    </xf>
    <xf numFmtId="0" fontId="10" fillId="3" borderId="256" xfId="1" applyFont="1" applyFill="1" applyBorder="1" applyAlignment="1">
      <alignment vertical="center" shrinkToFit="1"/>
    </xf>
    <xf numFmtId="0" fontId="10" fillId="3" borderId="255" xfId="1" applyFont="1" applyFill="1" applyBorder="1" applyAlignment="1">
      <alignment vertical="center" shrinkToFit="1"/>
    </xf>
    <xf numFmtId="0" fontId="10" fillId="0" borderId="242" xfId="1" applyFont="1" applyBorder="1" applyAlignment="1">
      <alignment vertical="center" shrinkToFit="1"/>
    </xf>
    <xf numFmtId="0" fontId="10" fillId="0" borderId="243" xfId="1" applyFont="1" applyBorder="1" applyAlignment="1">
      <alignment vertical="center" shrinkToFit="1"/>
    </xf>
    <xf numFmtId="0" fontId="10" fillId="3" borderId="244" xfId="1" applyNumberFormat="1" applyFont="1" applyFill="1" applyBorder="1" applyAlignment="1">
      <alignment vertical="center" wrapText="1"/>
    </xf>
    <xf numFmtId="0" fontId="10" fillId="3" borderId="245" xfId="1" applyNumberFormat="1" applyFont="1" applyFill="1" applyBorder="1" applyAlignment="1">
      <alignment vertical="center" wrapText="1"/>
    </xf>
    <xf numFmtId="0" fontId="10" fillId="3" borderId="246" xfId="1" applyNumberFormat="1" applyFont="1" applyFill="1" applyBorder="1" applyAlignment="1">
      <alignment vertical="center" wrapText="1"/>
    </xf>
    <xf numFmtId="0" fontId="10" fillId="3" borderId="225" xfId="1" applyNumberFormat="1" applyFont="1" applyFill="1" applyBorder="1" applyAlignment="1">
      <alignment vertical="center" wrapText="1"/>
    </xf>
    <xf numFmtId="0" fontId="10" fillId="3" borderId="226" xfId="1" applyNumberFormat="1" applyFont="1" applyFill="1" applyBorder="1" applyAlignment="1">
      <alignment vertical="center" wrapText="1"/>
    </xf>
    <xf numFmtId="0" fontId="10" fillId="0" borderId="229" xfId="1" applyFont="1" applyBorder="1" applyAlignment="1">
      <alignment horizontal="center" vertical="center" textRotation="255"/>
    </xf>
    <xf numFmtId="0" fontId="10" fillId="0" borderId="234" xfId="1" applyFont="1" applyBorder="1" applyAlignment="1">
      <alignment horizontal="center" vertical="center" textRotation="255"/>
    </xf>
    <xf numFmtId="0" fontId="10" fillId="3" borderId="237" xfId="1" applyNumberFormat="1" applyFont="1" applyFill="1" applyBorder="1" applyAlignment="1">
      <alignment vertical="center"/>
    </xf>
    <xf numFmtId="0" fontId="10" fillId="3" borderId="238" xfId="1" applyNumberFormat="1" applyFont="1" applyFill="1" applyBorder="1" applyAlignment="1">
      <alignment vertical="center"/>
    </xf>
    <xf numFmtId="0" fontId="10" fillId="0" borderId="237" xfId="1" applyFont="1" applyBorder="1" applyAlignment="1">
      <alignment vertical="center" wrapText="1"/>
    </xf>
    <xf numFmtId="0" fontId="10" fillId="0" borderId="239" xfId="1" applyFont="1" applyBorder="1" applyAlignment="1">
      <alignment vertical="center" wrapText="1"/>
    </xf>
    <xf numFmtId="0" fontId="10" fillId="3" borderId="240" xfId="1" applyNumberFormat="1" applyFont="1" applyFill="1" applyBorder="1" applyAlignment="1">
      <alignment vertical="center" wrapText="1"/>
    </xf>
    <xf numFmtId="0" fontId="10" fillId="3" borderId="238" xfId="1" applyNumberFormat="1" applyFont="1" applyFill="1" applyBorder="1" applyAlignment="1">
      <alignment vertical="center" wrapText="1"/>
    </xf>
    <xf numFmtId="0" fontId="10" fillId="3" borderId="241" xfId="1" applyNumberFormat="1" applyFont="1" applyFill="1" applyBorder="1" applyAlignment="1">
      <alignment vertical="center" wrapText="1"/>
    </xf>
    <xf numFmtId="38" fontId="7" fillId="3" borderId="189" xfId="1" applyNumberFormat="1" applyFont="1" applyFill="1" applyBorder="1">
      <alignment vertical="center"/>
    </xf>
    <xf numFmtId="38" fontId="7" fillId="3" borderId="187" xfId="1" applyNumberFormat="1" applyFont="1" applyFill="1" applyBorder="1">
      <alignment vertical="center"/>
    </xf>
    <xf numFmtId="38" fontId="7" fillId="3" borderId="190" xfId="3" applyFont="1" applyFill="1" applyBorder="1">
      <alignment vertical="center"/>
    </xf>
    <xf numFmtId="38" fontId="7" fillId="3" borderId="187" xfId="3" applyFont="1" applyFill="1" applyBorder="1">
      <alignment vertical="center"/>
    </xf>
    <xf numFmtId="38" fontId="7" fillId="3" borderId="191" xfId="3" applyFont="1" applyFill="1" applyBorder="1">
      <alignment vertical="center"/>
    </xf>
    <xf numFmtId="38" fontId="7" fillId="3" borderId="183" xfId="1" applyNumberFormat="1" applyFont="1" applyFill="1" applyBorder="1">
      <alignment vertical="center"/>
    </xf>
    <xf numFmtId="38" fontId="7" fillId="3" borderId="200" xfId="1" applyNumberFormat="1" applyFont="1" applyFill="1" applyBorder="1">
      <alignment vertical="center"/>
    </xf>
    <xf numFmtId="38" fontId="10" fillId="0" borderId="201" xfId="1" applyNumberFormat="1" applyFont="1" applyBorder="1" applyAlignment="1">
      <alignment horizontal="right" vertical="center"/>
    </xf>
    <xf numFmtId="38" fontId="10" fillId="0" borderId="202" xfId="1" applyNumberFormat="1" applyFont="1" applyBorder="1" applyAlignment="1">
      <alignment horizontal="right" vertical="center"/>
    </xf>
    <xf numFmtId="38" fontId="10" fillId="0" borderId="203" xfId="1" applyNumberFormat="1" applyFont="1" applyBorder="1" applyAlignment="1">
      <alignment horizontal="right" vertical="center"/>
    </xf>
    <xf numFmtId="0" fontId="10" fillId="0" borderId="207" xfId="1" applyFont="1" applyBorder="1" applyAlignment="1">
      <alignment horizontal="right" vertical="center" shrinkToFit="1"/>
    </xf>
    <xf numFmtId="0" fontId="10" fillId="0" borderId="208" xfId="1" applyFont="1" applyBorder="1" applyAlignment="1">
      <alignment horizontal="right" vertical="center" shrinkToFit="1"/>
    </xf>
    <xf numFmtId="0" fontId="10" fillId="3" borderId="209" xfId="1" applyFont="1" applyFill="1" applyBorder="1" applyAlignment="1">
      <alignment horizontal="center" vertical="center" wrapText="1"/>
    </xf>
    <xf numFmtId="0" fontId="10" fillId="3" borderId="210" xfId="1" applyFont="1" applyFill="1" applyBorder="1" applyAlignment="1">
      <alignment horizontal="center" vertical="center" wrapText="1"/>
    </xf>
    <xf numFmtId="0" fontId="10" fillId="3" borderId="211" xfId="1" applyFont="1" applyFill="1" applyBorder="1" applyAlignment="1">
      <alignment horizontal="center" vertical="center" wrapText="1"/>
    </xf>
    <xf numFmtId="0" fontId="10" fillId="0" borderId="217" xfId="1" applyFont="1" applyBorder="1">
      <alignment vertical="center"/>
    </xf>
    <xf numFmtId="0" fontId="10" fillId="0" borderId="218" xfId="1" applyFont="1" applyBorder="1">
      <alignment vertical="center"/>
    </xf>
    <xf numFmtId="0" fontId="9" fillId="3" borderId="157" xfId="1" applyNumberFormat="1" applyFont="1" applyFill="1" applyBorder="1" applyAlignment="1">
      <alignment vertical="center" shrinkToFit="1"/>
    </xf>
    <xf numFmtId="0" fontId="9" fillId="3" borderId="158" xfId="1" applyNumberFormat="1" applyFont="1" applyFill="1" applyBorder="1" applyAlignment="1">
      <alignment vertical="center" shrinkToFit="1"/>
    </xf>
    <xf numFmtId="0" fontId="9" fillId="3" borderId="159" xfId="1" applyNumberFormat="1" applyFont="1" applyFill="1" applyBorder="1" applyAlignment="1">
      <alignment vertical="center" shrinkToFit="1"/>
    </xf>
    <xf numFmtId="38" fontId="7" fillId="3" borderId="161" xfId="3" applyFont="1" applyFill="1" applyBorder="1" applyAlignment="1">
      <alignment vertical="center" shrinkToFit="1"/>
    </xf>
    <xf numFmtId="38" fontId="7" fillId="3" borderId="162" xfId="3" applyFont="1" applyFill="1" applyBorder="1" applyAlignment="1">
      <alignment vertical="center" shrinkToFit="1"/>
    </xf>
    <xf numFmtId="38" fontId="7" fillId="3" borderId="163" xfId="3" applyFont="1" applyFill="1" applyBorder="1" applyAlignment="1">
      <alignment vertical="center" shrinkToFit="1"/>
    </xf>
    <xf numFmtId="0" fontId="9" fillId="3" borderId="173" xfId="1" applyNumberFormat="1" applyFont="1" applyFill="1" applyBorder="1" applyAlignment="1">
      <alignment vertical="center" shrinkToFit="1"/>
    </xf>
    <xf numFmtId="0" fontId="9" fillId="3" borderId="174" xfId="1" applyNumberFormat="1" applyFont="1" applyFill="1" applyBorder="1" applyAlignment="1">
      <alignment vertical="center" shrinkToFit="1"/>
    </xf>
    <xf numFmtId="0" fontId="9" fillId="3" borderId="175" xfId="1" applyNumberFormat="1" applyFont="1" applyFill="1" applyBorder="1" applyAlignment="1">
      <alignment vertical="center" shrinkToFit="1"/>
    </xf>
    <xf numFmtId="38" fontId="7" fillId="3" borderId="177" xfId="3" applyFont="1" applyFill="1" applyBorder="1" applyAlignment="1">
      <alignment vertical="center" shrinkToFit="1"/>
    </xf>
    <xf numFmtId="38" fontId="7" fillId="3" borderId="178" xfId="3" applyFont="1" applyFill="1" applyBorder="1" applyAlignment="1">
      <alignment vertical="center" shrinkToFit="1"/>
    </xf>
    <xf numFmtId="38" fontId="7" fillId="3" borderId="179" xfId="3" applyFont="1" applyFill="1" applyBorder="1" applyAlignment="1">
      <alignment vertical="center" shrinkToFit="1"/>
    </xf>
    <xf numFmtId="38" fontId="7" fillId="3" borderId="157" xfId="3" applyFont="1" applyFill="1" applyBorder="1" applyAlignment="1">
      <alignment vertical="center" shrinkToFit="1"/>
    </xf>
    <xf numFmtId="38" fontId="7" fillId="3" borderId="158" xfId="3" applyFont="1" applyFill="1" applyBorder="1" applyAlignment="1">
      <alignment vertical="center" shrinkToFit="1"/>
    </xf>
    <xf numFmtId="38" fontId="7" fillId="3" borderId="169" xfId="3" applyFont="1" applyFill="1" applyBorder="1" applyAlignment="1">
      <alignment vertical="center" shrinkToFit="1"/>
    </xf>
    <xf numFmtId="38" fontId="7" fillId="3" borderId="170" xfId="3" applyFont="1" applyFill="1" applyBorder="1" applyAlignment="1">
      <alignment vertical="center" shrinkToFit="1"/>
    </xf>
    <xf numFmtId="38" fontId="7" fillId="3" borderId="171" xfId="3" applyFont="1" applyFill="1" applyBorder="1" applyAlignment="1">
      <alignment vertical="center" shrinkToFit="1"/>
    </xf>
    <xf numFmtId="0" fontId="10" fillId="0" borderId="142" xfId="1" applyFont="1" applyBorder="1" applyAlignment="1">
      <alignment horizontal="distributed" vertical="center" indent="1"/>
    </xf>
    <xf numFmtId="0" fontId="10" fillId="0" borderId="143" xfId="1" applyFont="1" applyBorder="1" applyAlignment="1">
      <alignment horizontal="distributed" vertical="center" indent="1"/>
    </xf>
    <xf numFmtId="0" fontId="10" fillId="0" borderId="144" xfId="1" applyFont="1" applyBorder="1" applyAlignment="1">
      <alignment horizontal="distributed" vertical="center" indent="1"/>
    </xf>
    <xf numFmtId="0" fontId="10" fillId="0" borderId="146" xfId="1" applyFont="1" applyBorder="1" applyAlignment="1">
      <alignment horizontal="distributed" vertical="center" indent="1"/>
    </xf>
    <xf numFmtId="0" fontId="10" fillId="0" borderId="147" xfId="1" applyFont="1" applyBorder="1" applyAlignment="1">
      <alignment horizontal="distributed" vertical="center" indent="1"/>
    </xf>
    <xf numFmtId="0" fontId="10" fillId="0" borderId="148" xfId="1" applyFont="1" applyBorder="1" applyAlignment="1">
      <alignment horizontal="distributed" vertical="center" indent="1"/>
    </xf>
    <xf numFmtId="0" fontId="10" fillId="0" borderId="149" xfId="1" applyFont="1" applyBorder="1" applyAlignment="1">
      <alignment horizontal="distributed" vertical="center" indent="1"/>
    </xf>
    <xf numFmtId="0" fontId="10" fillId="0" borderId="150" xfId="1" applyFont="1" applyBorder="1" applyAlignment="1">
      <alignment horizontal="distributed" vertical="center" indent="1"/>
    </xf>
    <xf numFmtId="0" fontId="10" fillId="0" borderId="151" xfId="1" applyFont="1" applyBorder="1" applyAlignment="1">
      <alignment horizontal="distributed" vertical="center" indent="1"/>
    </xf>
    <xf numFmtId="0" fontId="10" fillId="0" borderId="152" xfId="1" applyFont="1" applyBorder="1" applyAlignment="1">
      <alignment horizontal="distributed" vertical="center" indent="1"/>
    </xf>
    <xf numFmtId="0" fontId="10" fillId="0" borderId="153" xfId="1" applyFont="1" applyBorder="1" applyAlignment="1">
      <alignment horizontal="distributed" vertical="center" indent="1"/>
    </xf>
    <xf numFmtId="0" fontId="10" fillId="0" borderId="154" xfId="1" applyFont="1" applyBorder="1" applyAlignment="1">
      <alignment horizontal="distributed" vertical="center" indent="1"/>
    </xf>
    <xf numFmtId="0" fontId="10" fillId="0" borderId="155" xfId="1" applyFont="1" applyBorder="1" applyAlignment="1">
      <alignment horizontal="distributed" vertical="center" indent="1"/>
    </xf>
    <xf numFmtId="0" fontId="10" fillId="0" borderId="134" xfId="1" applyFont="1" applyBorder="1" applyAlignment="1">
      <alignment horizontal="distributed" vertical="center"/>
    </xf>
    <xf numFmtId="0" fontId="10" fillId="0" borderId="135" xfId="1" applyFont="1" applyBorder="1" applyAlignment="1">
      <alignment horizontal="distributed" vertical="center"/>
    </xf>
    <xf numFmtId="0" fontId="5" fillId="3" borderId="0" xfId="1" applyFont="1" applyFill="1" applyBorder="1" applyAlignment="1">
      <alignment vertical="center" shrinkToFit="1"/>
    </xf>
    <xf numFmtId="0" fontId="10" fillId="3" borderId="0" xfId="1" applyFont="1" applyFill="1" applyBorder="1" applyAlignment="1">
      <alignment vertical="center" shrinkToFit="1"/>
    </xf>
    <xf numFmtId="0" fontId="10" fillId="3" borderId="136" xfId="1" applyFont="1" applyFill="1" applyBorder="1" applyAlignment="1">
      <alignment vertical="center" shrinkToFit="1"/>
    </xf>
    <xf numFmtId="0" fontId="10" fillId="0" borderId="137" xfId="1" applyFont="1" applyBorder="1" applyAlignment="1">
      <alignment horizontal="distributed" vertical="center"/>
    </xf>
    <xf numFmtId="0" fontId="10" fillId="0" borderId="138" xfId="1" applyFont="1" applyBorder="1" applyAlignment="1">
      <alignment horizontal="distributed" vertical="center"/>
    </xf>
    <xf numFmtId="0" fontId="10" fillId="3" borderId="139" xfId="1" applyFont="1" applyFill="1" applyBorder="1" applyAlignment="1">
      <alignment vertical="center" shrinkToFit="1"/>
    </xf>
    <xf numFmtId="0" fontId="10" fillId="3" borderId="140" xfId="1" applyFont="1" applyFill="1" applyBorder="1" applyAlignment="1">
      <alignment vertical="center" shrinkToFit="1"/>
    </xf>
    <xf numFmtId="0" fontId="30" fillId="3" borderId="0" xfId="1" applyFont="1" applyFill="1" applyBorder="1" applyAlignment="1">
      <alignment vertical="center" shrinkToFit="1"/>
    </xf>
    <xf numFmtId="0" fontId="30" fillId="3" borderId="121" xfId="1" applyFont="1" applyFill="1" applyBorder="1" applyAlignment="1">
      <alignment vertical="center" shrinkToFit="1"/>
    </xf>
    <xf numFmtId="0" fontId="10" fillId="0" borderId="122" xfId="1" applyFont="1" applyBorder="1">
      <alignment vertical="center"/>
    </xf>
    <xf numFmtId="0" fontId="10" fillId="0" borderId="123" xfId="1" applyFont="1" applyBorder="1">
      <alignment vertical="center"/>
    </xf>
    <xf numFmtId="0" fontId="10" fillId="0" borderId="124" xfId="1" applyFont="1" applyBorder="1">
      <alignment vertical="center"/>
    </xf>
    <xf numFmtId="176" fontId="10" fillId="3" borderId="125" xfId="1" applyNumberFormat="1" applyFont="1" applyFill="1" applyBorder="1" applyAlignment="1">
      <alignment horizontal="right" vertical="center" indent="1"/>
    </xf>
    <xf numFmtId="176" fontId="10" fillId="3" borderId="126" xfId="1" applyNumberFormat="1" applyFont="1" applyFill="1" applyBorder="1" applyAlignment="1">
      <alignment horizontal="right" vertical="center" indent="1"/>
    </xf>
    <xf numFmtId="176" fontId="10" fillId="3" borderId="127" xfId="1" applyNumberFormat="1" applyFont="1" applyFill="1" applyBorder="1" applyAlignment="1">
      <alignment horizontal="right" vertical="center" indent="1"/>
    </xf>
    <xf numFmtId="0" fontId="10" fillId="0" borderId="128" xfId="1" applyFont="1" applyBorder="1" applyAlignment="1">
      <alignment horizontal="distributed" vertical="center" indent="1"/>
    </xf>
    <xf numFmtId="0" fontId="10" fillId="0" borderId="129" xfId="1" applyFont="1" applyBorder="1" applyAlignment="1">
      <alignment horizontal="distributed" vertical="center" indent="1"/>
    </xf>
    <xf numFmtId="0" fontId="10" fillId="3" borderId="129" xfId="1" applyNumberFormat="1" applyFont="1" applyFill="1" applyBorder="1" applyAlignment="1">
      <alignment horizontal="center" vertical="center"/>
    </xf>
    <xf numFmtId="181" fontId="5" fillId="2" borderId="0" xfId="1" applyNumberFormat="1" applyFont="1" applyFill="1" applyAlignment="1" applyProtection="1">
      <protection locked="0"/>
    </xf>
    <xf numFmtId="0" fontId="10" fillId="0" borderId="131" xfId="1" applyFont="1" applyBorder="1" applyAlignment="1">
      <alignment horizontal="distributed" vertical="center"/>
    </xf>
    <xf numFmtId="0" fontId="10" fillId="0" borderId="132" xfId="1" applyFont="1" applyBorder="1" applyAlignment="1">
      <alignment horizontal="distributed" vertical="center"/>
    </xf>
    <xf numFmtId="0" fontId="9" fillId="0" borderId="2" xfId="0" applyFont="1" applyBorder="1" applyAlignment="1">
      <alignment vertical="center" shrinkToFit="1"/>
    </xf>
    <xf numFmtId="0" fontId="9" fillId="0" borderId="24" xfId="0" applyFont="1" applyBorder="1" applyAlignment="1">
      <alignment vertical="center" shrinkToFit="1"/>
    </xf>
    <xf numFmtId="0" fontId="9" fillId="0" borderId="6" xfId="0" applyFont="1" applyBorder="1" applyAlignment="1">
      <alignment vertical="center" shrinkToFit="1"/>
    </xf>
    <xf numFmtId="0" fontId="9" fillId="0" borderId="20" xfId="0" applyFont="1" applyBorder="1" applyAlignment="1">
      <alignment vertical="center" shrinkToFit="1"/>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1" fillId="0" borderId="54" xfId="0" applyFont="1" applyBorder="1" applyAlignment="1">
      <alignment vertical="center"/>
    </xf>
    <xf numFmtId="0" fontId="11" fillId="0" borderId="31" xfId="0" applyFont="1" applyBorder="1" applyAlignment="1">
      <alignment vertical="center"/>
    </xf>
    <xf numFmtId="0" fontId="11" fillId="0" borderId="55" xfId="0" applyFont="1" applyBorder="1" applyAlignment="1">
      <alignment vertical="center"/>
    </xf>
    <xf numFmtId="0" fontId="11" fillId="0" borderId="56" xfId="0" applyFont="1" applyBorder="1" applyAlignment="1">
      <alignment vertical="center"/>
    </xf>
    <xf numFmtId="0" fontId="11" fillId="0" borderId="57" xfId="0" applyFont="1" applyBorder="1" applyAlignment="1">
      <alignment vertical="center"/>
    </xf>
    <xf numFmtId="0" fontId="11" fillId="0" borderId="58" xfId="0" applyFont="1" applyBorder="1" applyAlignment="1">
      <alignment vertical="center"/>
    </xf>
    <xf numFmtId="49" fontId="11" fillId="0" borderId="54" xfId="0" applyNumberFormat="1" applyFont="1" applyBorder="1" applyAlignment="1">
      <alignment vertical="center"/>
    </xf>
    <xf numFmtId="49" fontId="11" fillId="0" borderId="31" xfId="0" applyNumberFormat="1" applyFont="1" applyBorder="1" applyAlignment="1">
      <alignment vertical="center"/>
    </xf>
    <xf numFmtId="49" fontId="11" fillId="0" borderId="55" xfId="0" applyNumberFormat="1"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4" fillId="0" borderId="51" xfId="0" applyFont="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3" fontId="7" fillId="0" borderId="61" xfId="0" applyNumberFormat="1" applyFont="1" applyFill="1" applyBorder="1" applyAlignment="1">
      <alignment vertical="center"/>
    </xf>
    <xf numFmtId="0" fontId="7" fillId="0" borderId="61" xfId="0" applyFont="1" applyFill="1" applyBorder="1" applyAlignment="1">
      <alignment vertical="center"/>
    </xf>
    <xf numFmtId="9" fontId="12" fillId="0" borderId="59" xfId="0" applyNumberFormat="1" applyFont="1" applyFill="1" applyBorder="1" applyAlignment="1">
      <alignment horizontal="right" vertical="center"/>
    </xf>
    <xf numFmtId="9" fontId="12" fillId="0" borderId="28" xfId="0" applyNumberFormat="1" applyFont="1" applyFill="1" applyBorder="1" applyAlignment="1">
      <alignment horizontal="right" vertical="center"/>
    </xf>
    <xf numFmtId="9" fontId="12" fillId="0" borderId="60" xfId="0" applyNumberFormat="1" applyFont="1" applyFill="1" applyBorder="1" applyAlignment="1">
      <alignment horizontal="right" vertical="center"/>
    </xf>
    <xf numFmtId="3" fontId="7" fillId="0" borderId="62" xfId="0" applyNumberFormat="1" applyFont="1" applyFill="1" applyBorder="1" applyAlignment="1">
      <alignment vertical="center"/>
    </xf>
    <xf numFmtId="0" fontId="7" fillId="0" borderId="62" xfId="0" applyFont="1" applyFill="1" applyBorder="1" applyAlignment="1">
      <alignment vertical="center"/>
    </xf>
    <xf numFmtId="3" fontId="7" fillId="0" borderId="36" xfId="0" applyNumberFormat="1" applyFont="1" applyFill="1" applyBorder="1" applyAlignment="1">
      <alignment vertical="center"/>
    </xf>
    <xf numFmtId="0" fontId="7" fillId="0" borderId="36" xfId="0" applyFont="1" applyFill="1" applyBorder="1" applyAlignment="1">
      <alignment vertical="center"/>
    </xf>
    <xf numFmtId="0" fontId="7" fillId="0" borderId="37" xfId="0" applyFont="1" applyFill="1" applyBorder="1" applyAlignment="1">
      <alignment vertical="center"/>
    </xf>
    <xf numFmtId="0" fontId="11" fillId="0" borderId="2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indent="1"/>
    </xf>
    <xf numFmtId="177" fontId="11" fillId="0" borderId="1" xfId="0" applyNumberFormat="1" applyFont="1" applyFill="1" applyBorder="1" applyAlignment="1">
      <alignment vertical="center"/>
    </xf>
    <xf numFmtId="3" fontId="7" fillId="0" borderId="1" xfId="0" applyNumberFormat="1" applyFont="1" applyFill="1" applyBorder="1" applyAlignment="1">
      <alignment vertical="center" shrinkToFit="1"/>
    </xf>
    <xf numFmtId="3" fontId="7" fillId="0" borderId="3" xfId="0" applyNumberFormat="1" applyFont="1" applyFill="1" applyBorder="1" applyAlignment="1">
      <alignment vertical="center" shrinkToFit="1"/>
    </xf>
    <xf numFmtId="0" fontId="7" fillId="0" borderId="2" xfId="0" applyFont="1" applyFill="1" applyBorder="1" applyAlignment="1">
      <alignment vertical="center" shrinkToFit="1"/>
    </xf>
    <xf numFmtId="0" fontId="7" fillId="0" borderId="24" xfId="0" applyFont="1" applyFill="1" applyBorder="1" applyAlignment="1">
      <alignment vertical="center" shrinkToFit="1"/>
    </xf>
    <xf numFmtId="0" fontId="7" fillId="0" borderId="5" xfId="0" applyFont="1" applyFill="1" applyBorder="1" applyAlignment="1">
      <alignment vertical="center" shrinkToFit="1"/>
    </xf>
    <xf numFmtId="0" fontId="7" fillId="0" borderId="6" xfId="0" applyFont="1" applyFill="1" applyBorder="1" applyAlignment="1">
      <alignment vertical="center" shrinkToFit="1"/>
    </xf>
    <xf numFmtId="0" fontId="7" fillId="0" borderId="20" xfId="0" applyFont="1" applyFill="1" applyBorder="1" applyAlignment="1">
      <alignment vertical="center" shrinkToFit="1"/>
    </xf>
    <xf numFmtId="3" fontId="6" fillId="0" borderId="3" xfId="0" applyNumberFormat="1" applyFont="1" applyFill="1" applyBorder="1" applyAlignment="1">
      <alignment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9"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178" fontId="2" fillId="0" borderId="0" xfId="0" applyNumberFormat="1" applyFont="1" applyFill="1" applyBorder="1" applyAlignment="1">
      <alignment horizontal="right" vertical="center" indent="1"/>
    </xf>
    <xf numFmtId="178" fontId="2" fillId="0" borderId="9" xfId="0" applyNumberFormat="1" applyFont="1" applyFill="1" applyBorder="1" applyAlignment="1">
      <alignment horizontal="right" vertical="center" indent="1"/>
    </xf>
    <xf numFmtId="178" fontId="2" fillId="0" borderId="6" xfId="0" applyNumberFormat="1" applyFont="1" applyFill="1" applyBorder="1" applyAlignment="1">
      <alignment horizontal="right" vertical="center" indent="1"/>
    </xf>
    <xf numFmtId="178" fontId="2" fillId="0" borderId="7" xfId="0" applyNumberFormat="1" applyFont="1" applyFill="1" applyBorder="1" applyAlignment="1">
      <alignment horizontal="right" vertical="center" indent="1"/>
    </xf>
    <xf numFmtId="0" fontId="7" fillId="0" borderId="4" xfId="0" applyFont="1" applyFill="1" applyBorder="1" applyAlignment="1">
      <alignment vertical="center" shrinkToFit="1"/>
    </xf>
    <xf numFmtId="0" fontId="7" fillId="0" borderId="7" xfId="0" applyFont="1" applyFill="1" applyBorder="1" applyAlignment="1">
      <alignment vertical="center" shrinkToFit="1"/>
    </xf>
    <xf numFmtId="3" fontId="8" fillId="0" borderId="3" xfId="0" applyNumberFormat="1" applyFont="1" applyFill="1" applyBorder="1" applyAlignment="1">
      <alignment vertical="center" shrinkToFit="1"/>
    </xf>
    <xf numFmtId="0" fontId="8" fillId="0" borderId="2"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8" fillId="0" borderId="7" xfId="0" applyFont="1" applyFill="1" applyBorder="1" applyAlignment="1">
      <alignment vertical="center" shrinkToFit="1"/>
    </xf>
    <xf numFmtId="3" fontId="7" fillId="0" borderId="56" xfId="0" applyNumberFormat="1" applyFont="1" applyFill="1" applyBorder="1" applyAlignment="1">
      <alignment vertical="center" shrinkToFit="1"/>
    </xf>
    <xf numFmtId="0" fontId="7" fillId="0" borderId="57" xfId="0" applyFont="1" applyFill="1" applyBorder="1" applyAlignment="1">
      <alignment vertical="center" shrinkToFit="1"/>
    </xf>
    <xf numFmtId="0" fontId="7" fillId="0" borderId="73" xfId="0" applyFont="1" applyFill="1" applyBorder="1" applyAlignment="1">
      <alignment vertical="center" shrinkToFit="1"/>
    </xf>
    <xf numFmtId="0" fontId="12" fillId="0" borderId="49" xfId="0" applyNumberFormat="1" applyFont="1" applyFill="1" applyBorder="1" applyAlignment="1">
      <alignment horizontal="center" vertical="center"/>
    </xf>
    <xf numFmtId="0" fontId="12" fillId="0" borderId="39" xfId="0" applyNumberFormat="1" applyFont="1" applyFill="1" applyBorder="1" applyAlignment="1">
      <alignment horizontal="center" vertical="center"/>
    </xf>
    <xf numFmtId="0" fontId="12" fillId="0" borderId="40" xfId="0" applyNumberFormat="1" applyFont="1" applyFill="1" applyBorder="1" applyAlignment="1">
      <alignment horizontal="center" vertical="center"/>
    </xf>
    <xf numFmtId="0" fontId="12" fillId="0" borderId="44" xfId="0" applyNumberFormat="1" applyFont="1" applyFill="1" applyBorder="1" applyAlignment="1">
      <alignment horizontal="center" vertical="center"/>
    </xf>
    <xf numFmtId="0" fontId="12" fillId="0" borderId="48" xfId="0" applyNumberFormat="1" applyFont="1" applyFill="1" applyBorder="1" applyAlignment="1">
      <alignment horizontal="center" vertical="center"/>
    </xf>
    <xf numFmtId="38" fontId="7" fillId="0" borderId="51" xfId="0" applyNumberFormat="1" applyFont="1" applyFill="1" applyBorder="1" applyAlignment="1">
      <alignment vertical="center" shrinkToFit="1"/>
    </xf>
    <xf numFmtId="0" fontId="7" fillId="0" borderId="52" xfId="0" applyFont="1" applyFill="1" applyBorder="1" applyAlignment="1">
      <alignment vertical="center" shrinkToFit="1"/>
    </xf>
    <xf numFmtId="0" fontId="7" fillId="0" borderId="72" xfId="0" applyFont="1" applyFill="1" applyBorder="1" applyAlignment="1">
      <alignment vertical="center" shrinkToFit="1"/>
    </xf>
    <xf numFmtId="0" fontId="9"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vertical="center" shrinkToFit="1"/>
    </xf>
    <xf numFmtId="0" fontId="12" fillId="0" borderId="5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shrinkToFit="1"/>
    </xf>
    <xf numFmtId="176" fontId="2" fillId="0" borderId="16" xfId="0" applyNumberFormat="1" applyFont="1" applyFill="1" applyBorder="1" applyAlignment="1">
      <alignment horizontal="center" vertical="center" shrinkToFit="1"/>
    </xf>
    <xf numFmtId="0" fontId="10" fillId="0" borderId="237" xfId="1" applyNumberFormat="1" applyFont="1" applyFill="1" applyBorder="1" applyAlignment="1">
      <alignment vertical="center"/>
    </xf>
    <xf numFmtId="0" fontId="10" fillId="0" borderId="238" xfId="1" applyNumberFormat="1" applyFont="1" applyFill="1" applyBorder="1" applyAlignment="1">
      <alignment vertical="center"/>
    </xf>
    <xf numFmtId="0" fontId="10" fillId="0" borderId="240" xfId="1" applyNumberFormat="1" applyFont="1" applyFill="1" applyBorder="1" applyAlignment="1">
      <alignment vertical="center" wrapText="1"/>
    </xf>
    <xf numFmtId="0" fontId="10" fillId="0" borderId="238" xfId="1" applyNumberFormat="1" applyFont="1" applyFill="1" applyBorder="1" applyAlignment="1">
      <alignment vertical="center" wrapText="1"/>
    </xf>
    <xf numFmtId="0" fontId="10" fillId="0" borderId="241" xfId="1" applyNumberFormat="1" applyFont="1" applyFill="1" applyBorder="1" applyAlignment="1">
      <alignment vertical="center" wrapText="1"/>
    </xf>
    <xf numFmtId="49" fontId="10" fillId="0" borderId="209" xfId="1" applyNumberFormat="1" applyFont="1" applyFill="1" applyBorder="1" applyAlignment="1">
      <alignment horizontal="center" vertical="center" wrapText="1"/>
    </xf>
    <xf numFmtId="49" fontId="10" fillId="0" borderId="210" xfId="1" applyNumberFormat="1" applyFont="1" applyFill="1" applyBorder="1" applyAlignment="1">
      <alignment horizontal="center" vertical="center" wrapText="1"/>
    </xf>
    <xf numFmtId="49" fontId="10" fillId="0" borderId="211" xfId="1" applyNumberFormat="1" applyFont="1" applyFill="1" applyBorder="1" applyAlignment="1">
      <alignment horizontal="center" vertical="center" wrapText="1"/>
    </xf>
    <xf numFmtId="0" fontId="10" fillId="0" borderId="225" xfId="1" applyNumberFormat="1" applyFont="1" applyFill="1" applyBorder="1" applyAlignment="1">
      <alignment vertical="center" wrapText="1"/>
    </xf>
    <xf numFmtId="0" fontId="10" fillId="0" borderId="226" xfId="1" applyNumberFormat="1" applyFont="1" applyFill="1" applyBorder="1" applyAlignment="1">
      <alignment vertical="center" wrapText="1"/>
    </xf>
    <xf numFmtId="0" fontId="10" fillId="0" borderId="244" xfId="1" applyNumberFormat="1" applyFont="1" applyFill="1" applyBorder="1" applyAlignment="1">
      <alignment vertical="center" wrapText="1"/>
    </xf>
    <xf numFmtId="0" fontId="10" fillId="0" borderId="245" xfId="1" applyNumberFormat="1" applyFont="1" applyFill="1" applyBorder="1" applyAlignment="1">
      <alignment vertical="center" wrapText="1"/>
    </xf>
    <xf numFmtId="0" fontId="10" fillId="0" borderId="246" xfId="1" applyNumberFormat="1" applyFont="1" applyFill="1" applyBorder="1" applyAlignment="1">
      <alignment vertical="center" wrapText="1"/>
    </xf>
    <xf numFmtId="0" fontId="9" fillId="0" borderId="173" xfId="1" applyNumberFormat="1" applyFont="1" applyFill="1" applyBorder="1" applyAlignment="1">
      <alignment vertical="center" shrinkToFit="1"/>
    </xf>
    <xf numFmtId="0" fontId="9" fillId="0" borderId="174" xfId="1" applyNumberFormat="1" applyFont="1" applyFill="1" applyBorder="1" applyAlignment="1">
      <alignment vertical="center" shrinkToFit="1"/>
    </xf>
    <xf numFmtId="0" fontId="9" fillId="0" borderId="175" xfId="1" applyNumberFormat="1" applyFont="1" applyFill="1" applyBorder="1" applyAlignment="1">
      <alignment vertical="center" shrinkToFit="1"/>
    </xf>
    <xf numFmtId="38" fontId="7" fillId="0" borderId="177" xfId="3" applyFont="1" applyFill="1" applyBorder="1" applyAlignment="1">
      <alignment vertical="center" shrinkToFit="1"/>
    </xf>
    <xf numFmtId="38" fontId="7" fillId="0" borderId="178" xfId="3" applyFont="1" applyFill="1" applyBorder="1" applyAlignment="1">
      <alignment vertical="center" shrinkToFit="1"/>
    </xf>
    <xf numFmtId="38" fontId="7" fillId="0" borderId="179" xfId="3" applyFont="1" applyFill="1" applyBorder="1" applyAlignment="1">
      <alignment vertical="center" shrinkToFit="1"/>
    </xf>
    <xf numFmtId="38" fontId="7" fillId="0" borderId="189" xfId="1" applyNumberFormat="1" applyFont="1" applyFill="1" applyBorder="1">
      <alignment vertical="center"/>
    </xf>
    <xf numFmtId="38" fontId="7" fillId="0" borderId="187" xfId="1" applyNumberFormat="1" applyFont="1" applyFill="1" applyBorder="1">
      <alignment vertical="center"/>
    </xf>
    <xf numFmtId="38" fontId="7" fillId="0" borderId="190" xfId="3" applyFont="1" applyFill="1" applyBorder="1">
      <alignment vertical="center"/>
    </xf>
    <xf numFmtId="38" fontId="7" fillId="0" borderId="187" xfId="3" applyFont="1" applyFill="1" applyBorder="1">
      <alignment vertical="center"/>
    </xf>
    <xf numFmtId="38" fontId="7" fillId="0" borderId="191" xfId="3" applyFont="1" applyFill="1" applyBorder="1">
      <alignment vertical="center"/>
    </xf>
    <xf numFmtId="38" fontId="7" fillId="0" borderId="183" xfId="1" applyNumberFormat="1" applyFont="1" applyFill="1" applyBorder="1">
      <alignment vertical="center"/>
    </xf>
    <xf numFmtId="38" fontId="7" fillId="0" borderId="200" xfId="1" applyNumberFormat="1" applyFont="1" applyFill="1" applyBorder="1">
      <alignment vertical="center"/>
    </xf>
    <xf numFmtId="0" fontId="9" fillId="0" borderId="157" xfId="1" applyNumberFormat="1" applyFont="1" applyFill="1" applyBorder="1" applyAlignment="1">
      <alignment vertical="center" shrinkToFit="1"/>
    </xf>
    <xf numFmtId="0" fontId="9" fillId="0" borderId="158" xfId="1" applyNumberFormat="1" applyFont="1" applyFill="1" applyBorder="1" applyAlignment="1">
      <alignment vertical="center" shrinkToFit="1"/>
    </xf>
    <xf numFmtId="0" fontId="9" fillId="0" borderId="159" xfId="1" applyNumberFormat="1" applyFont="1" applyFill="1" applyBorder="1" applyAlignment="1">
      <alignment vertical="center" shrinkToFit="1"/>
    </xf>
    <xf numFmtId="38" fontId="7" fillId="0" borderId="161" xfId="3" applyFont="1" applyFill="1" applyBorder="1" applyAlignment="1">
      <alignment vertical="center" shrinkToFit="1"/>
    </xf>
    <xf numFmtId="38" fontId="7" fillId="0" borderId="162" xfId="3" applyFont="1" applyFill="1" applyBorder="1" applyAlignment="1">
      <alignment vertical="center" shrinkToFit="1"/>
    </xf>
    <xf numFmtId="38" fontId="7" fillId="0" borderId="163" xfId="3" applyFont="1" applyFill="1" applyBorder="1" applyAlignment="1">
      <alignment vertical="center" shrinkToFit="1"/>
    </xf>
    <xf numFmtId="38" fontId="7" fillId="0" borderId="157" xfId="3" applyFont="1" applyFill="1" applyBorder="1" applyAlignment="1">
      <alignment vertical="center" shrinkToFit="1"/>
    </xf>
    <xf numFmtId="38" fontId="7" fillId="0" borderId="158" xfId="3" applyFont="1" applyFill="1" applyBorder="1" applyAlignment="1">
      <alignment vertical="center" shrinkToFit="1"/>
    </xf>
    <xf numFmtId="38" fontId="7" fillId="0" borderId="169" xfId="3" applyFont="1" applyFill="1" applyBorder="1" applyAlignment="1">
      <alignment vertical="center" shrinkToFit="1"/>
    </xf>
    <xf numFmtId="38" fontId="7" fillId="0" borderId="170" xfId="3" applyFont="1" applyFill="1" applyBorder="1" applyAlignment="1">
      <alignment vertical="center" shrinkToFit="1"/>
    </xf>
    <xf numFmtId="38" fontId="7" fillId="0" borderId="171" xfId="3" applyFont="1" applyFill="1" applyBorder="1" applyAlignment="1">
      <alignment vertical="center" shrinkToFit="1"/>
    </xf>
    <xf numFmtId="0" fontId="10" fillId="0" borderId="139" xfId="1" applyFont="1" applyFill="1" applyBorder="1" applyAlignment="1">
      <alignment vertical="center" shrinkToFit="1"/>
    </xf>
    <xf numFmtId="0" fontId="10" fillId="0" borderId="140" xfId="1" applyFont="1" applyFill="1" applyBorder="1" applyAlignment="1">
      <alignment vertical="center" shrinkToFit="1"/>
    </xf>
    <xf numFmtId="0" fontId="10" fillId="0" borderId="0" xfId="1" applyFont="1" applyFill="1" applyBorder="1" applyAlignment="1">
      <alignment vertical="center" shrinkToFit="1"/>
    </xf>
    <xf numFmtId="0" fontId="10" fillId="0" borderId="136" xfId="1" applyFont="1" applyFill="1" applyBorder="1" applyAlignment="1">
      <alignment vertical="center" shrinkToFit="1"/>
    </xf>
    <xf numFmtId="0" fontId="30" fillId="0" borderId="0" xfId="1" applyFont="1" applyFill="1" applyBorder="1" applyAlignment="1">
      <alignment horizontal="right" vertical="center" shrinkToFit="1"/>
    </xf>
    <xf numFmtId="0" fontId="30" fillId="0" borderId="121" xfId="1" applyFont="1" applyFill="1" applyBorder="1" applyAlignment="1">
      <alignment horizontal="right" vertical="center" shrinkToFit="1"/>
    </xf>
    <xf numFmtId="176" fontId="10" fillId="0" borderId="125" xfId="1" applyNumberFormat="1" applyFont="1" applyFill="1" applyBorder="1" applyAlignment="1">
      <alignment horizontal="right" vertical="center" indent="1"/>
    </xf>
    <xf numFmtId="176" fontId="10" fillId="0" borderId="126" xfId="1" applyNumberFormat="1" applyFont="1" applyFill="1" applyBorder="1" applyAlignment="1">
      <alignment horizontal="right" vertical="center" indent="1"/>
    </xf>
    <xf numFmtId="176" fontId="10" fillId="0" borderId="127" xfId="1" applyNumberFormat="1" applyFont="1" applyFill="1" applyBorder="1" applyAlignment="1">
      <alignment horizontal="right" vertical="center" indent="1"/>
    </xf>
    <xf numFmtId="0" fontId="10" fillId="0" borderId="129" xfId="1" applyNumberFormat="1" applyFont="1" applyFill="1" applyBorder="1" applyAlignment="1">
      <alignment horizontal="center" vertical="center"/>
    </xf>
    <xf numFmtId="0" fontId="10" fillId="0" borderId="133" xfId="1" applyFont="1" applyFill="1" applyBorder="1" applyAlignment="1">
      <alignment vertical="center"/>
    </xf>
    <xf numFmtId="49" fontId="10" fillId="0" borderId="256" xfId="1" applyNumberFormat="1" applyFont="1" applyFill="1" applyBorder="1" applyAlignment="1">
      <alignment vertical="center" shrinkToFit="1"/>
    </xf>
    <xf numFmtId="0" fontId="10" fillId="0" borderId="256" xfId="1" applyFont="1" applyFill="1" applyBorder="1" applyAlignment="1">
      <alignment vertical="center" shrinkToFit="1"/>
    </xf>
    <xf numFmtId="0" fontId="10" fillId="0" borderId="255" xfId="1" applyFont="1" applyFill="1" applyBorder="1" applyAlignment="1">
      <alignment vertical="center" shrinkToFit="1"/>
    </xf>
    <xf numFmtId="0" fontId="5" fillId="0" borderId="0" xfId="1" applyFont="1" applyFill="1" applyBorder="1" applyAlignment="1">
      <alignment vertical="center" shrinkToFit="1"/>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0" xfId="0" applyFont="1" applyBorder="1" applyAlignment="1">
      <alignment horizontal="center" vertical="center"/>
    </xf>
  </cellXfs>
  <cellStyles count="4">
    <cellStyle name="パーセント 2" xfId="2"/>
    <cellStyle name="桁区切り 2" xfId="3"/>
    <cellStyle name="標準" xfId="0" builtinId="0"/>
    <cellStyle name="標準 2" xfId="1"/>
  </cellStyles>
  <dxfs count="0"/>
  <tableStyles count="0" defaultTableStyle="TableStyleMedium2" defaultPivotStyle="PivotStyleLight16"/>
  <colors>
    <mruColors>
      <color rgb="FFCCFF66"/>
      <color rgb="FFCC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200025</xdr:colOff>
      <xdr:row>14</xdr:row>
      <xdr:rowOff>123825</xdr:rowOff>
    </xdr:from>
    <xdr:to>
      <xdr:col>17</xdr:col>
      <xdr:colOff>733425</xdr:colOff>
      <xdr:row>14</xdr:row>
      <xdr:rowOff>123825</xdr:rowOff>
    </xdr:to>
    <xdr:cxnSp macro="">
      <xdr:nvCxnSpPr>
        <xdr:cNvPr id="2" name="直線コネクタ 1"/>
        <xdr:cNvCxnSpPr/>
      </xdr:nvCxnSpPr>
      <xdr:spPr>
        <a:xfrm>
          <a:off x="7677150" y="30384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16</xdr:row>
      <xdr:rowOff>0</xdr:rowOff>
    </xdr:from>
    <xdr:to>
      <xdr:col>20</xdr:col>
      <xdr:colOff>76200</xdr:colOff>
      <xdr:row>22</xdr:row>
      <xdr:rowOff>152400</xdr:rowOff>
    </xdr:to>
    <xdr:pic>
      <xdr:nvPicPr>
        <xdr:cNvPr id="3"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33528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23</xdr:row>
      <xdr:rowOff>85725</xdr:rowOff>
    </xdr:from>
    <xdr:to>
      <xdr:col>17</xdr:col>
      <xdr:colOff>400050</xdr:colOff>
      <xdr:row>25</xdr:row>
      <xdr:rowOff>38100</xdr:rowOff>
    </xdr:to>
    <xdr:pic>
      <xdr:nvPicPr>
        <xdr:cNvPr id="4"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49720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285750</xdr:colOff>
      <xdr:row>17</xdr:row>
      <xdr:rowOff>85725</xdr:rowOff>
    </xdr:from>
    <xdr:to>
      <xdr:col>18</xdr:col>
      <xdr:colOff>590550</xdr:colOff>
      <xdr:row>19</xdr:row>
      <xdr:rowOff>142875</xdr:rowOff>
    </xdr:to>
    <xdr:sp macro="" textlink="">
      <xdr:nvSpPr>
        <xdr:cNvPr id="5" name="下矢印 4"/>
        <xdr:cNvSpPr/>
      </xdr:nvSpPr>
      <xdr:spPr>
        <a:xfrm>
          <a:off x="8515350" y="36576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71</xdr:row>
      <xdr:rowOff>123825</xdr:rowOff>
    </xdr:from>
    <xdr:to>
      <xdr:col>17</xdr:col>
      <xdr:colOff>733425</xdr:colOff>
      <xdr:row>71</xdr:row>
      <xdr:rowOff>123825</xdr:rowOff>
    </xdr:to>
    <xdr:cxnSp macro="">
      <xdr:nvCxnSpPr>
        <xdr:cNvPr id="6" name="直線コネクタ 5"/>
        <xdr:cNvCxnSpPr/>
      </xdr:nvCxnSpPr>
      <xdr:spPr>
        <a:xfrm>
          <a:off x="7677150" y="152209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73</xdr:row>
      <xdr:rowOff>0</xdr:rowOff>
    </xdr:from>
    <xdr:to>
      <xdr:col>20</xdr:col>
      <xdr:colOff>76200</xdr:colOff>
      <xdr:row>79</xdr:row>
      <xdr:rowOff>152400</xdr:rowOff>
    </xdr:to>
    <xdr:pic>
      <xdr:nvPicPr>
        <xdr:cNvPr id="7"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55352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80</xdr:row>
      <xdr:rowOff>85725</xdr:rowOff>
    </xdr:from>
    <xdr:to>
      <xdr:col>17</xdr:col>
      <xdr:colOff>400050</xdr:colOff>
      <xdr:row>82</xdr:row>
      <xdr:rowOff>38100</xdr:rowOff>
    </xdr:to>
    <xdr:pic>
      <xdr:nvPicPr>
        <xdr:cNvPr id="8"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71545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74</xdr:row>
      <xdr:rowOff>104775</xdr:rowOff>
    </xdr:from>
    <xdr:to>
      <xdr:col>18</xdr:col>
      <xdr:colOff>619125</xdr:colOff>
      <xdr:row>76</xdr:row>
      <xdr:rowOff>161925</xdr:rowOff>
    </xdr:to>
    <xdr:sp macro="" textlink="">
      <xdr:nvSpPr>
        <xdr:cNvPr id="9" name="下矢印 8"/>
        <xdr:cNvSpPr/>
      </xdr:nvSpPr>
      <xdr:spPr>
        <a:xfrm>
          <a:off x="8543925" y="158591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128</xdr:row>
      <xdr:rowOff>123825</xdr:rowOff>
    </xdr:from>
    <xdr:to>
      <xdr:col>17</xdr:col>
      <xdr:colOff>733425</xdr:colOff>
      <xdr:row>128</xdr:row>
      <xdr:rowOff>123825</xdr:rowOff>
    </xdr:to>
    <xdr:cxnSp macro="">
      <xdr:nvCxnSpPr>
        <xdr:cNvPr id="10" name="直線コネクタ 9"/>
        <xdr:cNvCxnSpPr/>
      </xdr:nvCxnSpPr>
      <xdr:spPr>
        <a:xfrm>
          <a:off x="7677150" y="274034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130</xdr:row>
      <xdr:rowOff>0</xdr:rowOff>
    </xdr:from>
    <xdr:to>
      <xdr:col>20</xdr:col>
      <xdr:colOff>76200</xdr:colOff>
      <xdr:row>136</xdr:row>
      <xdr:rowOff>152400</xdr:rowOff>
    </xdr:to>
    <xdr:pic>
      <xdr:nvPicPr>
        <xdr:cNvPr id="11" name="図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77177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137</xdr:row>
      <xdr:rowOff>85725</xdr:rowOff>
    </xdr:from>
    <xdr:to>
      <xdr:col>17</xdr:col>
      <xdr:colOff>400050</xdr:colOff>
      <xdr:row>139</xdr:row>
      <xdr:rowOff>38100</xdr:rowOff>
    </xdr:to>
    <xdr:pic>
      <xdr:nvPicPr>
        <xdr:cNvPr id="12" name="図 1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93370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285750</xdr:colOff>
      <xdr:row>131</xdr:row>
      <xdr:rowOff>104775</xdr:rowOff>
    </xdr:from>
    <xdr:to>
      <xdr:col>18</xdr:col>
      <xdr:colOff>590550</xdr:colOff>
      <xdr:row>133</xdr:row>
      <xdr:rowOff>161925</xdr:rowOff>
    </xdr:to>
    <xdr:sp macro="" textlink="">
      <xdr:nvSpPr>
        <xdr:cNvPr id="13" name="下矢印 12"/>
        <xdr:cNvSpPr/>
      </xdr:nvSpPr>
      <xdr:spPr>
        <a:xfrm>
          <a:off x="8515350" y="280416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185</xdr:row>
      <xdr:rowOff>123825</xdr:rowOff>
    </xdr:from>
    <xdr:to>
      <xdr:col>17</xdr:col>
      <xdr:colOff>733425</xdr:colOff>
      <xdr:row>185</xdr:row>
      <xdr:rowOff>123825</xdr:rowOff>
    </xdr:to>
    <xdr:cxnSp macro="">
      <xdr:nvCxnSpPr>
        <xdr:cNvPr id="14" name="直線コネクタ 13"/>
        <xdr:cNvCxnSpPr/>
      </xdr:nvCxnSpPr>
      <xdr:spPr>
        <a:xfrm>
          <a:off x="7677150" y="395859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187</xdr:row>
      <xdr:rowOff>0</xdr:rowOff>
    </xdr:from>
    <xdr:to>
      <xdr:col>20</xdr:col>
      <xdr:colOff>76200</xdr:colOff>
      <xdr:row>193</xdr:row>
      <xdr:rowOff>152400</xdr:rowOff>
    </xdr:to>
    <xdr:pic>
      <xdr:nvPicPr>
        <xdr:cNvPr id="15" name="図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399002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194</xdr:row>
      <xdr:rowOff>85725</xdr:rowOff>
    </xdr:from>
    <xdr:to>
      <xdr:col>17</xdr:col>
      <xdr:colOff>400050</xdr:colOff>
      <xdr:row>196</xdr:row>
      <xdr:rowOff>38100</xdr:rowOff>
    </xdr:to>
    <xdr:pic>
      <xdr:nvPicPr>
        <xdr:cNvPr id="16" name="図 1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415194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188</xdr:row>
      <xdr:rowOff>104775</xdr:rowOff>
    </xdr:from>
    <xdr:to>
      <xdr:col>18</xdr:col>
      <xdr:colOff>619125</xdr:colOff>
      <xdr:row>190</xdr:row>
      <xdr:rowOff>161925</xdr:rowOff>
    </xdr:to>
    <xdr:sp macro="" textlink="">
      <xdr:nvSpPr>
        <xdr:cNvPr id="17" name="下矢印 16"/>
        <xdr:cNvSpPr/>
      </xdr:nvSpPr>
      <xdr:spPr>
        <a:xfrm>
          <a:off x="8543925" y="402240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242</xdr:row>
      <xdr:rowOff>123825</xdr:rowOff>
    </xdr:from>
    <xdr:to>
      <xdr:col>17</xdr:col>
      <xdr:colOff>733425</xdr:colOff>
      <xdr:row>242</xdr:row>
      <xdr:rowOff>123825</xdr:rowOff>
    </xdr:to>
    <xdr:cxnSp macro="">
      <xdr:nvCxnSpPr>
        <xdr:cNvPr id="18" name="直線コネクタ 17"/>
        <xdr:cNvCxnSpPr/>
      </xdr:nvCxnSpPr>
      <xdr:spPr>
        <a:xfrm>
          <a:off x="7677150" y="517683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244</xdr:row>
      <xdr:rowOff>0</xdr:rowOff>
    </xdr:from>
    <xdr:to>
      <xdr:col>20</xdr:col>
      <xdr:colOff>76200</xdr:colOff>
      <xdr:row>250</xdr:row>
      <xdr:rowOff>152400</xdr:rowOff>
    </xdr:to>
    <xdr:pic>
      <xdr:nvPicPr>
        <xdr:cNvPr id="19" name="図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520827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251</xdr:row>
      <xdr:rowOff>85725</xdr:rowOff>
    </xdr:from>
    <xdr:to>
      <xdr:col>17</xdr:col>
      <xdr:colOff>400050</xdr:colOff>
      <xdr:row>253</xdr:row>
      <xdr:rowOff>38100</xdr:rowOff>
    </xdr:to>
    <xdr:pic>
      <xdr:nvPicPr>
        <xdr:cNvPr id="20" name="図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537019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323850</xdr:colOff>
      <xdr:row>245</xdr:row>
      <xdr:rowOff>104775</xdr:rowOff>
    </xdr:from>
    <xdr:to>
      <xdr:col>18</xdr:col>
      <xdr:colOff>628650</xdr:colOff>
      <xdr:row>247</xdr:row>
      <xdr:rowOff>161925</xdr:rowOff>
    </xdr:to>
    <xdr:sp macro="" textlink="">
      <xdr:nvSpPr>
        <xdr:cNvPr id="21" name="下矢印 20"/>
        <xdr:cNvSpPr/>
      </xdr:nvSpPr>
      <xdr:spPr>
        <a:xfrm>
          <a:off x="8553450" y="5240655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299</xdr:row>
      <xdr:rowOff>123825</xdr:rowOff>
    </xdr:from>
    <xdr:to>
      <xdr:col>17</xdr:col>
      <xdr:colOff>733425</xdr:colOff>
      <xdr:row>299</xdr:row>
      <xdr:rowOff>123825</xdr:rowOff>
    </xdr:to>
    <xdr:cxnSp macro="">
      <xdr:nvCxnSpPr>
        <xdr:cNvPr id="22" name="直線コネクタ 21"/>
        <xdr:cNvCxnSpPr/>
      </xdr:nvCxnSpPr>
      <xdr:spPr>
        <a:xfrm>
          <a:off x="7677150" y="639508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301</xdr:row>
      <xdr:rowOff>0</xdr:rowOff>
    </xdr:from>
    <xdr:to>
      <xdr:col>20</xdr:col>
      <xdr:colOff>76200</xdr:colOff>
      <xdr:row>307</xdr:row>
      <xdr:rowOff>152400</xdr:rowOff>
    </xdr:to>
    <xdr:pic>
      <xdr:nvPicPr>
        <xdr:cNvPr id="23" name="図 2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642651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308</xdr:row>
      <xdr:rowOff>85725</xdr:rowOff>
    </xdr:from>
    <xdr:to>
      <xdr:col>17</xdr:col>
      <xdr:colOff>400050</xdr:colOff>
      <xdr:row>310</xdr:row>
      <xdr:rowOff>38100</xdr:rowOff>
    </xdr:to>
    <xdr:pic>
      <xdr:nvPicPr>
        <xdr:cNvPr id="24" name="図 2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658844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302</xdr:row>
      <xdr:rowOff>104775</xdr:rowOff>
    </xdr:from>
    <xdr:to>
      <xdr:col>18</xdr:col>
      <xdr:colOff>619125</xdr:colOff>
      <xdr:row>304</xdr:row>
      <xdr:rowOff>161925</xdr:rowOff>
    </xdr:to>
    <xdr:sp macro="" textlink="">
      <xdr:nvSpPr>
        <xdr:cNvPr id="25" name="下矢印 24"/>
        <xdr:cNvSpPr/>
      </xdr:nvSpPr>
      <xdr:spPr>
        <a:xfrm>
          <a:off x="8543925" y="645890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356</xdr:row>
      <xdr:rowOff>123825</xdr:rowOff>
    </xdr:from>
    <xdr:to>
      <xdr:col>17</xdr:col>
      <xdr:colOff>733425</xdr:colOff>
      <xdr:row>356</xdr:row>
      <xdr:rowOff>123825</xdr:rowOff>
    </xdr:to>
    <xdr:cxnSp macro="">
      <xdr:nvCxnSpPr>
        <xdr:cNvPr id="26" name="直線コネクタ 25"/>
        <xdr:cNvCxnSpPr/>
      </xdr:nvCxnSpPr>
      <xdr:spPr>
        <a:xfrm>
          <a:off x="7677150" y="761333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358</xdr:row>
      <xdr:rowOff>0</xdr:rowOff>
    </xdr:from>
    <xdr:to>
      <xdr:col>20</xdr:col>
      <xdr:colOff>76200</xdr:colOff>
      <xdr:row>364</xdr:row>
      <xdr:rowOff>152400</xdr:rowOff>
    </xdr:to>
    <xdr:pic>
      <xdr:nvPicPr>
        <xdr:cNvPr id="27" name="図 2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764476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365</xdr:row>
      <xdr:rowOff>85725</xdr:rowOff>
    </xdr:from>
    <xdr:to>
      <xdr:col>17</xdr:col>
      <xdr:colOff>400050</xdr:colOff>
      <xdr:row>367</xdr:row>
      <xdr:rowOff>38100</xdr:rowOff>
    </xdr:to>
    <xdr:pic>
      <xdr:nvPicPr>
        <xdr:cNvPr id="28" name="図 2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780669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304800</xdr:colOff>
      <xdr:row>359</xdr:row>
      <xdr:rowOff>104775</xdr:rowOff>
    </xdr:from>
    <xdr:to>
      <xdr:col>18</xdr:col>
      <xdr:colOff>609600</xdr:colOff>
      <xdr:row>361</xdr:row>
      <xdr:rowOff>161925</xdr:rowOff>
    </xdr:to>
    <xdr:sp macro="" textlink="">
      <xdr:nvSpPr>
        <xdr:cNvPr id="29" name="下矢印 28"/>
        <xdr:cNvSpPr/>
      </xdr:nvSpPr>
      <xdr:spPr>
        <a:xfrm>
          <a:off x="8534400" y="767715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413</xdr:row>
      <xdr:rowOff>123825</xdr:rowOff>
    </xdr:from>
    <xdr:to>
      <xdr:col>17</xdr:col>
      <xdr:colOff>733425</xdr:colOff>
      <xdr:row>413</xdr:row>
      <xdr:rowOff>123825</xdr:rowOff>
    </xdr:to>
    <xdr:cxnSp macro="">
      <xdr:nvCxnSpPr>
        <xdr:cNvPr id="30" name="直線コネクタ 29"/>
        <xdr:cNvCxnSpPr/>
      </xdr:nvCxnSpPr>
      <xdr:spPr>
        <a:xfrm>
          <a:off x="7677150" y="883158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415</xdr:row>
      <xdr:rowOff>0</xdr:rowOff>
    </xdr:from>
    <xdr:to>
      <xdr:col>20</xdr:col>
      <xdr:colOff>76200</xdr:colOff>
      <xdr:row>421</xdr:row>
      <xdr:rowOff>152400</xdr:rowOff>
    </xdr:to>
    <xdr:pic>
      <xdr:nvPicPr>
        <xdr:cNvPr id="31" name="図 3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886301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422</xdr:row>
      <xdr:rowOff>85725</xdr:rowOff>
    </xdr:from>
    <xdr:to>
      <xdr:col>17</xdr:col>
      <xdr:colOff>400050</xdr:colOff>
      <xdr:row>424</xdr:row>
      <xdr:rowOff>38100</xdr:rowOff>
    </xdr:to>
    <xdr:pic>
      <xdr:nvPicPr>
        <xdr:cNvPr id="32" name="図 3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902493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416</xdr:row>
      <xdr:rowOff>104775</xdr:rowOff>
    </xdr:from>
    <xdr:to>
      <xdr:col>18</xdr:col>
      <xdr:colOff>619125</xdr:colOff>
      <xdr:row>418</xdr:row>
      <xdr:rowOff>161925</xdr:rowOff>
    </xdr:to>
    <xdr:sp macro="" textlink="">
      <xdr:nvSpPr>
        <xdr:cNvPr id="33" name="下矢印 32"/>
        <xdr:cNvSpPr/>
      </xdr:nvSpPr>
      <xdr:spPr>
        <a:xfrm>
          <a:off x="8543925" y="889539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470</xdr:row>
      <xdr:rowOff>123825</xdr:rowOff>
    </xdr:from>
    <xdr:to>
      <xdr:col>17</xdr:col>
      <xdr:colOff>733425</xdr:colOff>
      <xdr:row>470</xdr:row>
      <xdr:rowOff>123825</xdr:rowOff>
    </xdr:to>
    <xdr:cxnSp macro="">
      <xdr:nvCxnSpPr>
        <xdr:cNvPr id="34" name="直線コネクタ 33"/>
        <xdr:cNvCxnSpPr/>
      </xdr:nvCxnSpPr>
      <xdr:spPr>
        <a:xfrm>
          <a:off x="7677150" y="1004982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472</xdr:row>
      <xdr:rowOff>0</xdr:rowOff>
    </xdr:from>
    <xdr:to>
      <xdr:col>20</xdr:col>
      <xdr:colOff>76200</xdr:colOff>
      <xdr:row>478</xdr:row>
      <xdr:rowOff>152400</xdr:rowOff>
    </xdr:to>
    <xdr:pic>
      <xdr:nvPicPr>
        <xdr:cNvPr id="35" name="図 3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008126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479</xdr:row>
      <xdr:rowOff>85725</xdr:rowOff>
    </xdr:from>
    <xdr:to>
      <xdr:col>17</xdr:col>
      <xdr:colOff>400050</xdr:colOff>
      <xdr:row>481</xdr:row>
      <xdr:rowOff>38100</xdr:rowOff>
    </xdr:to>
    <xdr:pic>
      <xdr:nvPicPr>
        <xdr:cNvPr id="36"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024318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473</xdr:row>
      <xdr:rowOff>104775</xdr:rowOff>
    </xdr:from>
    <xdr:to>
      <xdr:col>18</xdr:col>
      <xdr:colOff>619125</xdr:colOff>
      <xdr:row>475</xdr:row>
      <xdr:rowOff>161925</xdr:rowOff>
    </xdr:to>
    <xdr:sp macro="" textlink="">
      <xdr:nvSpPr>
        <xdr:cNvPr id="37" name="下矢印 36"/>
        <xdr:cNvSpPr/>
      </xdr:nvSpPr>
      <xdr:spPr>
        <a:xfrm>
          <a:off x="8543925" y="10113645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527</xdr:row>
      <xdr:rowOff>123825</xdr:rowOff>
    </xdr:from>
    <xdr:to>
      <xdr:col>17</xdr:col>
      <xdr:colOff>733425</xdr:colOff>
      <xdr:row>527</xdr:row>
      <xdr:rowOff>123825</xdr:rowOff>
    </xdr:to>
    <xdr:cxnSp macro="">
      <xdr:nvCxnSpPr>
        <xdr:cNvPr id="38" name="直線コネクタ 37"/>
        <xdr:cNvCxnSpPr/>
      </xdr:nvCxnSpPr>
      <xdr:spPr>
        <a:xfrm>
          <a:off x="7677150" y="1126807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529</xdr:row>
      <xdr:rowOff>0</xdr:rowOff>
    </xdr:from>
    <xdr:to>
      <xdr:col>20</xdr:col>
      <xdr:colOff>76200</xdr:colOff>
      <xdr:row>535</xdr:row>
      <xdr:rowOff>152400</xdr:rowOff>
    </xdr:to>
    <xdr:pic>
      <xdr:nvPicPr>
        <xdr:cNvPr id="39" name="図 4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129950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536</xdr:row>
      <xdr:rowOff>85725</xdr:rowOff>
    </xdr:from>
    <xdr:to>
      <xdr:col>17</xdr:col>
      <xdr:colOff>400050</xdr:colOff>
      <xdr:row>538</xdr:row>
      <xdr:rowOff>38100</xdr:rowOff>
    </xdr:to>
    <xdr:pic>
      <xdr:nvPicPr>
        <xdr:cNvPr id="40" name="図 4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146143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530</xdr:row>
      <xdr:rowOff>104775</xdr:rowOff>
    </xdr:from>
    <xdr:to>
      <xdr:col>18</xdr:col>
      <xdr:colOff>600075</xdr:colOff>
      <xdr:row>532</xdr:row>
      <xdr:rowOff>161925</xdr:rowOff>
    </xdr:to>
    <xdr:sp macro="" textlink="">
      <xdr:nvSpPr>
        <xdr:cNvPr id="41" name="下矢印 40"/>
        <xdr:cNvSpPr/>
      </xdr:nvSpPr>
      <xdr:spPr>
        <a:xfrm>
          <a:off x="8524875" y="1133189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584</xdr:row>
      <xdr:rowOff>123825</xdr:rowOff>
    </xdr:from>
    <xdr:to>
      <xdr:col>17</xdr:col>
      <xdr:colOff>733425</xdr:colOff>
      <xdr:row>584</xdr:row>
      <xdr:rowOff>123825</xdr:rowOff>
    </xdr:to>
    <xdr:cxnSp macro="">
      <xdr:nvCxnSpPr>
        <xdr:cNvPr id="42" name="直線コネクタ 41"/>
        <xdr:cNvCxnSpPr/>
      </xdr:nvCxnSpPr>
      <xdr:spPr>
        <a:xfrm>
          <a:off x="7677150" y="1248632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586</xdr:row>
      <xdr:rowOff>0</xdr:rowOff>
    </xdr:from>
    <xdr:to>
      <xdr:col>20</xdr:col>
      <xdr:colOff>76200</xdr:colOff>
      <xdr:row>592</xdr:row>
      <xdr:rowOff>152400</xdr:rowOff>
    </xdr:to>
    <xdr:pic>
      <xdr:nvPicPr>
        <xdr:cNvPr id="43" name="図 4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251775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593</xdr:row>
      <xdr:rowOff>85725</xdr:rowOff>
    </xdr:from>
    <xdr:to>
      <xdr:col>17</xdr:col>
      <xdr:colOff>400050</xdr:colOff>
      <xdr:row>595</xdr:row>
      <xdr:rowOff>38100</xdr:rowOff>
    </xdr:to>
    <xdr:pic>
      <xdr:nvPicPr>
        <xdr:cNvPr id="44" name="図 4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267968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587</xdr:row>
      <xdr:rowOff>104775</xdr:rowOff>
    </xdr:from>
    <xdr:to>
      <xdr:col>18</xdr:col>
      <xdr:colOff>600075</xdr:colOff>
      <xdr:row>589</xdr:row>
      <xdr:rowOff>161925</xdr:rowOff>
    </xdr:to>
    <xdr:sp macro="" textlink="">
      <xdr:nvSpPr>
        <xdr:cNvPr id="45" name="下矢印 44"/>
        <xdr:cNvSpPr/>
      </xdr:nvSpPr>
      <xdr:spPr>
        <a:xfrm>
          <a:off x="8524875" y="1255014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641</xdr:row>
      <xdr:rowOff>123825</xdr:rowOff>
    </xdr:from>
    <xdr:to>
      <xdr:col>17</xdr:col>
      <xdr:colOff>733425</xdr:colOff>
      <xdr:row>641</xdr:row>
      <xdr:rowOff>123825</xdr:rowOff>
    </xdr:to>
    <xdr:cxnSp macro="">
      <xdr:nvCxnSpPr>
        <xdr:cNvPr id="46" name="直線コネクタ 45"/>
        <xdr:cNvCxnSpPr/>
      </xdr:nvCxnSpPr>
      <xdr:spPr>
        <a:xfrm>
          <a:off x="7677150" y="1370457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643</xdr:row>
      <xdr:rowOff>0</xdr:rowOff>
    </xdr:from>
    <xdr:to>
      <xdr:col>20</xdr:col>
      <xdr:colOff>76200</xdr:colOff>
      <xdr:row>649</xdr:row>
      <xdr:rowOff>152400</xdr:rowOff>
    </xdr:to>
    <xdr:pic>
      <xdr:nvPicPr>
        <xdr:cNvPr id="47" name="図 4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373600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650</xdr:row>
      <xdr:rowOff>85725</xdr:rowOff>
    </xdr:from>
    <xdr:to>
      <xdr:col>17</xdr:col>
      <xdr:colOff>400050</xdr:colOff>
      <xdr:row>652</xdr:row>
      <xdr:rowOff>38100</xdr:rowOff>
    </xdr:to>
    <xdr:pic>
      <xdr:nvPicPr>
        <xdr:cNvPr id="48" name="図 4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389792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285750</xdr:colOff>
      <xdr:row>644</xdr:row>
      <xdr:rowOff>104775</xdr:rowOff>
    </xdr:from>
    <xdr:to>
      <xdr:col>18</xdr:col>
      <xdr:colOff>590550</xdr:colOff>
      <xdr:row>646</xdr:row>
      <xdr:rowOff>161925</xdr:rowOff>
    </xdr:to>
    <xdr:sp macro="" textlink="">
      <xdr:nvSpPr>
        <xdr:cNvPr id="49" name="下矢印 48"/>
        <xdr:cNvSpPr/>
      </xdr:nvSpPr>
      <xdr:spPr>
        <a:xfrm>
          <a:off x="8515350" y="1376838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698</xdr:row>
      <xdr:rowOff>123825</xdr:rowOff>
    </xdr:from>
    <xdr:to>
      <xdr:col>17</xdr:col>
      <xdr:colOff>733425</xdr:colOff>
      <xdr:row>698</xdr:row>
      <xdr:rowOff>123825</xdr:rowOff>
    </xdr:to>
    <xdr:cxnSp macro="">
      <xdr:nvCxnSpPr>
        <xdr:cNvPr id="50" name="直線コネクタ 49"/>
        <xdr:cNvCxnSpPr/>
      </xdr:nvCxnSpPr>
      <xdr:spPr>
        <a:xfrm>
          <a:off x="7677150" y="1492281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700</xdr:row>
      <xdr:rowOff>0</xdr:rowOff>
    </xdr:from>
    <xdr:to>
      <xdr:col>20</xdr:col>
      <xdr:colOff>76200</xdr:colOff>
      <xdr:row>706</xdr:row>
      <xdr:rowOff>152400</xdr:rowOff>
    </xdr:to>
    <xdr:pic>
      <xdr:nvPicPr>
        <xdr:cNvPr id="51" name="図 5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495425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707</xdr:row>
      <xdr:rowOff>85725</xdr:rowOff>
    </xdr:from>
    <xdr:to>
      <xdr:col>17</xdr:col>
      <xdr:colOff>400050</xdr:colOff>
      <xdr:row>709</xdr:row>
      <xdr:rowOff>38100</xdr:rowOff>
    </xdr:to>
    <xdr:pic>
      <xdr:nvPicPr>
        <xdr:cNvPr id="52" name="図 5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511617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701</xdr:row>
      <xdr:rowOff>104775</xdr:rowOff>
    </xdr:from>
    <xdr:to>
      <xdr:col>18</xdr:col>
      <xdr:colOff>600075</xdr:colOff>
      <xdr:row>703</xdr:row>
      <xdr:rowOff>161925</xdr:rowOff>
    </xdr:to>
    <xdr:sp macro="" textlink="">
      <xdr:nvSpPr>
        <xdr:cNvPr id="53" name="下矢印 52"/>
        <xdr:cNvSpPr/>
      </xdr:nvSpPr>
      <xdr:spPr>
        <a:xfrm>
          <a:off x="8524875" y="14986635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755</xdr:row>
      <xdr:rowOff>123825</xdr:rowOff>
    </xdr:from>
    <xdr:to>
      <xdr:col>17</xdr:col>
      <xdr:colOff>733425</xdr:colOff>
      <xdr:row>755</xdr:row>
      <xdr:rowOff>123825</xdr:rowOff>
    </xdr:to>
    <xdr:cxnSp macro="">
      <xdr:nvCxnSpPr>
        <xdr:cNvPr id="54" name="直線コネクタ 53"/>
        <xdr:cNvCxnSpPr/>
      </xdr:nvCxnSpPr>
      <xdr:spPr>
        <a:xfrm>
          <a:off x="7677150" y="1614106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757</xdr:row>
      <xdr:rowOff>0</xdr:rowOff>
    </xdr:from>
    <xdr:to>
      <xdr:col>20</xdr:col>
      <xdr:colOff>76200</xdr:colOff>
      <xdr:row>763</xdr:row>
      <xdr:rowOff>152400</xdr:rowOff>
    </xdr:to>
    <xdr:pic>
      <xdr:nvPicPr>
        <xdr:cNvPr id="55" name="図 5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617249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764</xdr:row>
      <xdr:rowOff>85725</xdr:rowOff>
    </xdr:from>
    <xdr:to>
      <xdr:col>17</xdr:col>
      <xdr:colOff>400050</xdr:colOff>
      <xdr:row>766</xdr:row>
      <xdr:rowOff>38100</xdr:rowOff>
    </xdr:to>
    <xdr:pic>
      <xdr:nvPicPr>
        <xdr:cNvPr id="56" name="図 5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633442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304800</xdr:colOff>
      <xdr:row>758</xdr:row>
      <xdr:rowOff>104775</xdr:rowOff>
    </xdr:from>
    <xdr:to>
      <xdr:col>18</xdr:col>
      <xdr:colOff>609600</xdr:colOff>
      <xdr:row>760</xdr:row>
      <xdr:rowOff>161925</xdr:rowOff>
    </xdr:to>
    <xdr:sp macro="" textlink="">
      <xdr:nvSpPr>
        <xdr:cNvPr id="57" name="下矢印 56"/>
        <xdr:cNvSpPr/>
      </xdr:nvSpPr>
      <xdr:spPr>
        <a:xfrm>
          <a:off x="8534400" y="1620488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812</xdr:row>
      <xdr:rowOff>123825</xdr:rowOff>
    </xdr:from>
    <xdr:to>
      <xdr:col>17</xdr:col>
      <xdr:colOff>733425</xdr:colOff>
      <xdr:row>812</xdr:row>
      <xdr:rowOff>123825</xdr:rowOff>
    </xdr:to>
    <xdr:cxnSp macro="">
      <xdr:nvCxnSpPr>
        <xdr:cNvPr id="58" name="直線コネクタ 57"/>
        <xdr:cNvCxnSpPr/>
      </xdr:nvCxnSpPr>
      <xdr:spPr>
        <a:xfrm>
          <a:off x="7677150" y="1735931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814</xdr:row>
      <xdr:rowOff>0</xdr:rowOff>
    </xdr:from>
    <xdr:to>
      <xdr:col>20</xdr:col>
      <xdr:colOff>76200</xdr:colOff>
      <xdr:row>820</xdr:row>
      <xdr:rowOff>152400</xdr:rowOff>
    </xdr:to>
    <xdr:pic>
      <xdr:nvPicPr>
        <xdr:cNvPr id="59" name="図 6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739074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821</xdr:row>
      <xdr:rowOff>85725</xdr:rowOff>
    </xdr:from>
    <xdr:to>
      <xdr:col>17</xdr:col>
      <xdr:colOff>400050</xdr:colOff>
      <xdr:row>823</xdr:row>
      <xdr:rowOff>38100</xdr:rowOff>
    </xdr:to>
    <xdr:pic>
      <xdr:nvPicPr>
        <xdr:cNvPr id="60" name="図 6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755267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276225</xdr:colOff>
      <xdr:row>815</xdr:row>
      <xdr:rowOff>104775</xdr:rowOff>
    </xdr:from>
    <xdr:to>
      <xdr:col>18</xdr:col>
      <xdr:colOff>581025</xdr:colOff>
      <xdr:row>817</xdr:row>
      <xdr:rowOff>161925</xdr:rowOff>
    </xdr:to>
    <xdr:sp macro="" textlink="">
      <xdr:nvSpPr>
        <xdr:cNvPr id="61" name="下矢印 60"/>
        <xdr:cNvSpPr/>
      </xdr:nvSpPr>
      <xdr:spPr>
        <a:xfrm>
          <a:off x="8505825" y="1742313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869</xdr:row>
      <xdr:rowOff>123825</xdr:rowOff>
    </xdr:from>
    <xdr:to>
      <xdr:col>17</xdr:col>
      <xdr:colOff>733425</xdr:colOff>
      <xdr:row>869</xdr:row>
      <xdr:rowOff>123825</xdr:rowOff>
    </xdr:to>
    <xdr:cxnSp macro="">
      <xdr:nvCxnSpPr>
        <xdr:cNvPr id="62" name="直線コネクタ 61"/>
        <xdr:cNvCxnSpPr/>
      </xdr:nvCxnSpPr>
      <xdr:spPr>
        <a:xfrm>
          <a:off x="7677150" y="1857756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871</xdr:row>
      <xdr:rowOff>0</xdr:rowOff>
    </xdr:from>
    <xdr:to>
      <xdr:col>20</xdr:col>
      <xdr:colOff>76200</xdr:colOff>
      <xdr:row>877</xdr:row>
      <xdr:rowOff>152400</xdr:rowOff>
    </xdr:to>
    <xdr:pic>
      <xdr:nvPicPr>
        <xdr:cNvPr id="63" name="図 6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860899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878</xdr:row>
      <xdr:rowOff>85725</xdr:rowOff>
    </xdr:from>
    <xdr:to>
      <xdr:col>17</xdr:col>
      <xdr:colOff>400050</xdr:colOff>
      <xdr:row>880</xdr:row>
      <xdr:rowOff>38100</xdr:rowOff>
    </xdr:to>
    <xdr:pic>
      <xdr:nvPicPr>
        <xdr:cNvPr id="64" name="図 6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877091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872</xdr:row>
      <xdr:rowOff>104775</xdr:rowOff>
    </xdr:from>
    <xdr:to>
      <xdr:col>18</xdr:col>
      <xdr:colOff>600075</xdr:colOff>
      <xdr:row>874</xdr:row>
      <xdr:rowOff>161925</xdr:rowOff>
    </xdr:to>
    <xdr:sp macro="" textlink="">
      <xdr:nvSpPr>
        <xdr:cNvPr id="65" name="下矢印 64"/>
        <xdr:cNvSpPr/>
      </xdr:nvSpPr>
      <xdr:spPr>
        <a:xfrm>
          <a:off x="8524875" y="1864137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926</xdr:row>
      <xdr:rowOff>123825</xdr:rowOff>
    </xdr:from>
    <xdr:to>
      <xdr:col>17</xdr:col>
      <xdr:colOff>733425</xdr:colOff>
      <xdr:row>926</xdr:row>
      <xdr:rowOff>123825</xdr:rowOff>
    </xdr:to>
    <xdr:cxnSp macro="">
      <xdr:nvCxnSpPr>
        <xdr:cNvPr id="66" name="直線コネクタ 65"/>
        <xdr:cNvCxnSpPr/>
      </xdr:nvCxnSpPr>
      <xdr:spPr>
        <a:xfrm>
          <a:off x="7677150" y="1979580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928</xdr:row>
      <xdr:rowOff>0</xdr:rowOff>
    </xdr:from>
    <xdr:to>
      <xdr:col>20</xdr:col>
      <xdr:colOff>76200</xdr:colOff>
      <xdr:row>934</xdr:row>
      <xdr:rowOff>152400</xdr:rowOff>
    </xdr:to>
    <xdr:pic>
      <xdr:nvPicPr>
        <xdr:cNvPr id="67" name="図 6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1982724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935</xdr:row>
      <xdr:rowOff>85725</xdr:rowOff>
    </xdr:from>
    <xdr:to>
      <xdr:col>17</xdr:col>
      <xdr:colOff>400050</xdr:colOff>
      <xdr:row>937</xdr:row>
      <xdr:rowOff>38100</xdr:rowOff>
    </xdr:to>
    <xdr:pic>
      <xdr:nvPicPr>
        <xdr:cNvPr id="68" name="図 6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1998916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314325</xdr:colOff>
      <xdr:row>929</xdr:row>
      <xdr:rowOff>123825</xdr:rowOff>
    </xdr:from>
    <xdr:to>
      <xdr:col>18</xdr:col>
      <xdr:colOff>619125</xdr:colOff>
      <xdr:row>931</xdr:row>
      <xdr:rowOff>180975</xdr:rowOff>
    </xdr:to>
    <xdr:sp macro="" textlink="">
      <xdr:nvSpPr>
        <xdr:cNvPr id="69" name="下矢印 68"/>
        <xdr:cNvSpPr/>
      </xdr:nvSpPr>
      <xdr:spPr>
        <a:xfrm>
          <a:off x="8543925" y="1986153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983</xdr:row>
      <xdr:rowOff>123825</xdr:rowOff>
    </xdr:from>
    <xdr:to>
      <xdr:col>17</xdr:col>
      <xdr:colOff>733425</xdr:colOff>
      <xdr:row>983</xdr:row>
      <xdr:rowOff>123825</xdr:rowOff>
    </xdr:to>
    <xdr:cxnSp macro="">
      <xdr:nvCxnSpPr>
        <xdr:cNvPr id="70" name="直線コネクタ 69"/>
        <xdr:cNvCxnSpPr/>
      </xdr:nvCxnSpPr>
      <xdr:spPr>
        <a:xfrm>
          <a:off x="7677150" y="2101405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985</xdr:row>
      <xdr:rowOff>0</xdr:rowOff>
    </xdr:from>
    <xdr:to>
      <xdr:col>20</xdr:col>
      <xdr:colOff>76200</xdr:colOff>
      <xdr:row>991</xdr:row>
      <xdr:rowOff>152400</xdr:rowOff>
    </xdr:to>
    <xdr:pic>
      <xdr:nvPicPr>
        <xdr:cNvPr id="71" name="図 7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104548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992</xdr:row>
      <xdr:rowOff>85725</xdr:rowOff>
    </xdr:from>
    <xdr:to>
      <xdr:col>17</xdr:col>
      <xdr:colOff>400050</xdr:colOff>
      <xdr:row>994</xdr:row>
      <xdr:rowOff>38100</xdr:rowOff>
    </xdr:to>
    <xdr:pic>
      <xdr:nvPicPr>
        <xdr:cNvPr id="72" name="図 7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120741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276225</xdr:colOff>
      <xdr:row>986</xdr:row>
      <xdr:rowOff>104775</xdr:rowOff>
    </xdr:from>
    <xdr:to>
      <xdr:col>18</xdr:col>
      <xdr:colOff>581025</xdr:colOff>
      <xdr:row>988</xdr:row>
      <xdr:rowOff>161925</xdr:rowOff>
    </xdr:to>
    <xdr:sp macro="" textlink="">
      <xdr:nvSpPr>
        <xdr:cNvPr id="73" name="下矢印 72"/>
        <xdr:cNvSpPr/>
      </xdr:nvSpPr>
      <xdr:spPr>
        <a:xfrm>
          <a:off x="8505825" y="2107787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1040</xdr:row>
      <xdr:rowOff>123825</xdr:rowOff>
    </xdr:from>
    <xdr:to>
      <xdr:col>17</xdr:col>
      <xdr:colOff>733425</xdr:colOff>
      <xdr:row>1040</xdr:row>
      <xdr:rowOff>123825</xdr:rowOff>
    </xdr:to>
    <xdr:cxnSp macro="">
      <xdr:nvCxnSpPr>
        <xdr:cNvPr id="74" name="直線コネクタ 73"/>
        <xdr:cNvCxnSpPr/>
      </xdr:nvCxnSpPr>
      <xdr:spPr>
        <a:xfrm>
          <a:off x="7677150" y="2223230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1042</xdr:row>
      <xdr:rowOff>0</xdr:rowOff>
    </xdr:from>
    <xdr:to>
      <xdr:col>20</xdr:col>
      <xdr:colOff>76200</xdr:colOff>
      <xdr:row>1048</xdr:row>
      <xdr:rowOff>152400</xdr:rowOff>
    </xdr:to>
    <xdr:pic>
      <xdr:nvPicPr>
        <xdr:cNvPr id="75" name="図 7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226373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1049</xdr:row>
      <xdr:rowOff>85725</xdr:rowOff>
    </xdr:from>
    <xdr:to>
      <xdr:col>17</xdr:col>
      <xdr:colOff>400050</xdr:colOff>
      <xdr:row>1051</xdr:row>
      <xdr:rowOff>38100</xdr:rowOff>
    </xdr:to>
    <xdr:pic>
      <xdr:nvPicPr>
        <xdr:cNvPr id="76" name="図 7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242566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276225</xdr:colOff>
      <xdr:row>1043</xdr:row>
      <xdr:rowOff>104775</xdr:rowOff>
    </xdr:from>
    <xdr:to>
      <xdr:col>18</xdr:col>
      <xdr:colOff>581025</xdr:colOff>
      <xdr:row>1045</xdr:row>
      <xdr:rowOff>161925</xdr:rowOff>
    </xdr:to>
    <xdr:sp macro="" textlink="">
      <xdr:nvSpPr>
        <xdr:cNvPr id="77" name="下矢印 76"/>
        <xdr:cNvSpPr/>
      </xdr:nvSpPr>
      <xdr:spPr>
        <a:xfrm>
          <a:off x="8505825" y="2229612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1097</xdr:row>
      <xdr:rowOff>123825</xdr:rowOff>
    </xdr:from>
    <xdr:to>
      <xdr:col>17</xdr:col>
      <xdr:colOff>733425</xdr:colOff>
      <xdr:row>1097</xdr:row>
      <xdr:rowOff>123825</xdr:rowOff>
    </xdr:to>
    <xdr:cxnSp macro="">
      <xdr:nvCxnSpPr>
        <xdr:cNvPr id="78" name="直線コネクタ 77"/>
        <xdr:cNvCxnSpPr/>
      </xdr:nvCxnSpPr>
      <xdr:spPr>
        <a:xfrm>
          <a:off x="7677150" y="2345055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1099</xdr:row>
      <xdr:rowOff>0</xdr:rowOff>
    </xdr:from>
    <xdr:to>
      <xdr:col>20</xdr:col>
      <xdr:colOff>76200</xdr:colOff>
      <xdr:row>1105</xdr:row>
      <xdr:rowOff>152400</xdr:rowOff>
    </xdr:to>
    <xdr:pic>
      <xdr:nvPicPr>
        <xdr:cNvPr id="79" name="図 8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348198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1106</xdr:row>
      <xdr:rowOff>85725</xdr:rowOff>
    </xdr:from>
    <xdr:to>
      <xdr:col>17</xdr:col>
      <xdr:colOff>400050</xdr:colOff>
      <xdr:row>1108</xdr:row>
      <xdr:rowOff>38100</xdr:rowOff>
    </xdr:to>
    <xdr:pic>
      <xdr:nvPicPr>
        <xdr:cNvPr id="80" name="図 8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364390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304800</xdr:colOff>
      <xdr:row>1100</xdr:row>
      <xdr:rowOff>104775</xdr:rowOff>
    </xdr:from>
    <xdr:to>
      <xdr:col>18</xdr:col>
      <xdr:colOff>609600</xdr:colOff>
      <xdr:row>1102</xdr:row>
      <xdr:rowOff>161925</xdr:rowOff>
    </xdr:to>
    <xdr:sp macro="" textlink="">
      <xdr:nvSpPr>
        <xdr:cNvPr id="81" name="下矢印 80"/>
        <xdr:cNvSpPr/>
      </xdr:nvSpPr>
      <xdr:spPr>
        <a:xfrm>
          <a:off x="8534400" y="2351436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1154</xdr:row>
      <xdr:rowOff>123825</xdr:rowOff>
    </xdr:from>
    <xdr:to>
      <xdr:col>17</xdr:col>
      <xdr:colOff>733425</xdr:colOff>
      <xdr:row>1154</xdr:row>
      <xdr:rowOff>123825</xdr:rowOff>
    </xdr:to>
    <xdr:cxnSp macro="">
      <xdr:nvCxnSpPr>
        <xdr:cNvPr id="82" name="直線コネクタ 81"/>
        <xdr:cNvCxnSpPr/>
      </xdr:nvCxnSpPr>
      <xdr:spPr>
        <a:xfrm>
          <a:off x="7677150" y="2466879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1156</xdr:row>
      <xdr:rowOff>0</xdr:rowOff>
    </xdr:from>
    <xdr:to>
      <xdr:col>20</xdr:col>
      <xdr:colOff>76200</xdr:colOff>
      <xdr:row>1162</xdr:row>
      <xdr:rowOff>152400</xdr:rowOff>
    </xdr:to>
    <xdr:pic>
      <xdr:nvPicPr>
        <xdr:cNvPr id="83" name="図 8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470023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1163</xdr:row>
      <xdr:rowOff>85725</xdr:rowOff>
    </xdr:from>
    <xdr:to>
      <xdr:col>17</xdr:col>
      <xdr:colOff>400050</xdr:colOff>
      <xdr:row>1165</xdr:row>
      <xdr:rowOff>38100</xdr:rowOff>
    </xdr:to>
    <xdr:pic>
      <xdr:nvPicPr>
        <xdr:cNvPr id="84" name="図 8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486215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266700</xdr:colOff>
      <xdr:row>1157</xdr:row>
      <xdr:rowOff>104775</xdr:rowOff>
    </xdr:from>
    <xdr:to>
      <xdr:col>18</xdr:col>
      <xdr:colOff>571500</xdr:colOff>
      <xdr:row>1159</xdr:row>
      <xdr:rowOff>161925</xdr:rowOff>
    </xdr:to>
    <xdr:sp macro="" textlink="">
      <xdr:nvSpPr>
        <xdr:cNvPr id="85" name="下矢印 84"/>
        <xdr:cNvSpPr/>
      </xdr:nvSpPr>
      <xdr:spPr>
        <a:xfrm>
          <a:off x="8496300" y="24732615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1211</xdr:row>
      <xdr:rowOff>123825</xdr:rowOff>
    </xdr:from>
    <xdr:to>
      <xdr:col>17</xdr:col>
      <xdr:colOff>733425</xdr:colOff>
      <xdr:row>1211</xdr:row>
      <xdr:rowOff>123825</xdr:rowOff>
    </xdr:to>
    <xdr:cxnSp macro="">
      <xdr:nvCxnSpPr>
        <xdr:cNvPr id="86" name="直線コネクタ 85"/>
        <xdr:cNvCxnSpPr/>
      </xdr:nvCxnSpPr>
      <xdr:spPr>
        <a:xfrm>
          <a:off x="7677150" y="25887045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1213</xdr:row>
      <xdr:rowOff>0</xdr:rowOff>
    </xdr:from>
    <xdr:to>
      <xdr:col>20</xdr:col>
      <xdr:colOff>76200</xdr:colOff>
      <xdr:row>1219</xdr:row>
      <xdr:rowOff>152400</xdr:rowOff>
    </xdr:to>
    <xdr:pic>
      <xdr:nvPicPr>
        <xdr:cNvPr id="87" name="図 8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5918477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1220</xdr:row>
      <xdr:rowOff>85725</xdr:rowOff>
    </xdr:from>
    <xdr:to>
      <xdr:col>17</xdr:col>
      <xdr:colOff>400050</xdr:colOff>
      <xdr:row>1222</xdr:row>
      <xdr:rowOff>38100</xdr:rowOff>
    </xdr:to>
    <xdr:pic>
      <xdr:nvPicPr>
        <xdr:cNvPr id="88" name="図 8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6080402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1214</xdr:row>
      <xdr:rowOff>104775</xdr:rowOff>
    </xdr:from>
    <xdr:to>
      <xdr:col>18</xdr:col>
      <xdr:colOff>600075</xdr:colOff>
      <xdr:row>1216</xdr:row>
      <xdr:rowOff>161925</xdr:rowOff>
    </xdr:to>
    <xdr:sp macro="" textlink="">
      <xdr:nvSpPr>
        <xdr:cNvPr id="89" name="下矢印 88"/>
        <xdr:cNvSpPr/>
      </xdr:nvSpPr>
      <xdr:spPr>
        <a:xfrm>
          <a:off x="8524875" y="25950862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1268</xdr:row>
      <xdr:rowOff>123825</xdr:rowOff>
    </xdr:from>
    <xdr:to>
      <xdr:col>17</xdr:col>
      <xdr:colOff>733425</xdr:colOff>
      <xdr:row>1268</xdr:row>
      <xdr:rowOff>123825</xdr:rowOff>
    </xdr:to>
    <xdr:cxnSp macro="">
      <xdr:nvCxnSpPr>
        <xdr:cNvPr id="90" name="直線コネクタ 89"/>
        <xdr:cNvCxnSpPr/>
      </xdr:nvCxnSpPr>
      <xdr:spPr>
        <a:xfrm>
          <a:off x="7677150" y="27105292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1270</xdr:row>
      <xdr:rowOff>0</xdr:rowOff>
    </xdr:from>
    <xdr:to>
      <xdr:col>20</xdr:col>
      <xdr:colOff>76200</xdr:colOff>
      <xdr:row>1276</xdr:row>
      <xdr:rowOff>152400</xdr:rowOff>
    </xdr:to>
    <xdr:pic>
      <xdr:nvPicPr>
        <xdr:cNvPr id="91" name="図 9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7136725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1277</xdr:row>
      <xdr:rowOff>85725</xdr:rowOff>
    </xdr:from>
    <xdr:to>
      <xdr:col>17</xdr:col>
      <xdr:colOff>400050</xdr:colOff>
      <xdr:row>1279</xdr:row>
      <xdr:rowOff>38100</xdr:rowOff>
    </xdr:to>
    <xdr:pic>
      <xdr:nvPicPr>
        <xdr:cNvPr id="92" name="図 9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7298650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295275</xdr:colOff>
      <xdr:row>1271</xdr:row>
      <xdr:rowOff>104775</xdr:rowOff>
    </xdr:from>
    <xdr:to>
      <xdr:col>18</xdr:col>
      <xdr:colOff>600075</xdr:colOff>
      <xdr:row>1273</xdr:row>
      <xdr:rowOff>161925</xdr:rowOff>
    </xdr:to>
    <xdr:sp macro="" textlink="">
      <xdr:nvSpPr>
        <xdr:cNvPr id="93" name="下矢印 92"/>
        <xdr:cNvSpPr/>
      </xdr:nvSpPr>
      <xdr:spPr>
        <a:xfrm>
          <a:off x="8524875" y="27169110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1325</xdr:row>
      <xdr:rowOff>123825</xdr:rowOff>
    </xdr:from>
    <xdr:to>
      <xdr:col>17</xdr:col>
      <xdr:colOff>733425</xdr:colOff>
      <xdr:row>1325</xdr:row>
      <xdr:rowOff>123825</xdr:rowOff>
    </xdr:to>
    <xdr:cxnSp macro="">
      <xdr:nvCxnSpPr>
        <xdr:cNvPr id="94" name="直線コネクタ 93"/>
        <xdr:cNvCxnSpPr/>
      </xdr:nvCxnSpPr>
      <xdr:spPr>
        <a:xfrm>
          <a:off x="7677150" y="283235400"/>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1327</xdr:row>
      <xdr:rowOff>0</xdr:rowOff>
    </xdr:from>
    <xdr:to>
      <xdr:col>20</xdr:col>
      <xdr:colOff>76200</xdr:colOff>
      <xdr:row>1333</xdr:row>
      <xdr:rowOff>152400</xdr:rowOff>
    </xdr:to>
    <xdr:pic>
      <xdr:nvPicPr>
        <xdr:cNvPr id="95" name="図 9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83549725"/>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1334</xdr:row>
      <xdr:rowOff>85725</xdr:rowOff>
    </xdr:from>
    <xdr:to>
      <xdr:col>17</xdr:col>
      <xdr:colOff>400050</xdr:colOff>
      <xdr:row>1336</xdr:row>
      <xdr:rowOff>38100</xdr:rowOff>
    </xdr:to>
    <xdr:pic>
      <xdr:nvPicPr>
        <xdr:cNvPr id="96" name="図 9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85168975"/>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285750</xdr:colOff>
      <xdr:row>1328</xdr:row>
      <xdr:rowOff>104775</xdr:rowOff>
    </xdr:from>
    <xdr:to>
      <xdr:col>18</xdr:col>
      <xdr:colOff>590550</xdr:colOff>
      <xdr:row>1330</xdr:row>
      <xdr:rowOff>161925</xdr:rowOff>
    </xdr:to>
    <xdr:sp macro="" textlink="">
      <xdr:nvSpPr>
        <xdr:cNvPr id="97" name="下矢印 96"/>
        <xdr:cNvSpPr/>
      </xdr:nvSpPr>
      <xdr:spPr>
        <a:xfrm>
          <a:off x="8515350" y="283873575"/>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200025</xdr:colOff>
      <xdr:row>1382</xdr:row>
      <xdr:rowOff>123825</xdr:rowOff>
    </xdr:from>
    <xdr:to>
      <xdr:col>17</xdr:col>
      <xdr:colOff>733425</xdr:colOff>
      <xdr:row>1382</xdr:row>
      <xdr:rowOff>123825</xdr:rowOff>
    </xdr:to>
    <xdr:cxnSp macro="">
      <xdr:nvCxnSpPr>
        <xdr:cNvPr id="98" name="直線コネクタ 97"/>
        <xdr:cNvCxnSpPr/>
      </xdr:nvCxnSpPr>
      <xdr:spPr>
        <a:xfrm>
          <a:off x="7677150" y="295417875"/>
          <a:ext cx="533400" cy="0"/>
        </a:xfrm>
        <a:prstGeom prst="line">
          <a:avLst/>
        </a:prstGeom>
        <a:ln w="254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57150</xdr:colOff>
      <xdr:row>1384</xdr:row>
      <xdr:rowOff>0</xdr:rowOff>
    </xdr:from>
    <xdr:to>
      <xdr:col>20</xdr:col>
      <xdr:colOff>76200</xdr:colOff>
      <xdr:row>1390</xdr:row>
      <xdr:rowOff>152400</xdr:rowOff>
    </xdr:to>
    <xdr:pic>
      <xdr:nvPicPr>
        <xdr:cNvPr id="99" name="図 10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4275" y="295732200"/>
          <a:ext cx="22764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1391</xdr:row>
      <xdr:rowOff>85725</xdr:rowOff>
    </xdr:from>
    <xdr:to>
      <xdr:col>17</xdr:col>
      <xdr:colOff>400050</xdr:colOff>
      <xdr:row>1393</xdr:row>
      <xdr:rowOff>38100</xdr:rowOff>
    </xdr:to>
    <xdr:pic>
      <xdr:nvPicPr>
        <xdr:cNvPr id="100" name="図 10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5225" y="297351450"/>
          <a:ext cx="361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276225</xdr:colOff>
      <xdr:row>1385</xdr:row>
      <xdr:rowOff>104775</xdr:rowOff>
    </xdr:from>
    <xdr:to>
      <xdr:col>18</xdr:col>
      <xdr:colOff>581025</xdr:colOff>
      <xdr:row>1387</xdr:row>
      <xdr:rowOff>161925</xdr:rowOff>
    </xdr:to>
    <xdr:sp macro="" textlink="">
      <xdr:nvSpPr>
        <xdr:cNvPr id="101" name="下矢印 100"/>
        <xdr:cNvSpPr/>
      </xdr:nvSpPr>
      <xdr:spPr>
        <a:xfrm>
          <a:off x="8505825" y="296056050"/>
          <a:ext cx="304800" cy="495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17</xdr:col>
      <xdr:colOff>38100</xdr:colOff>
      <xdr:row>3</xdr:row>
      <xdr:rowOff>38100</xdr:rowOff>
    </xdr:from>
    <xdr:to>
      <xdr:col>18</xdr:col>
      <xdr:colOff>657225</xdr:colOff>
      <xdr:row>9</xdr:row>
      <xdr:rowOff>85725</xdr:rowOff>
    </xdr:to>
    <xdr:pic>
      <xdr:nvPicPr>
        <xdr:cNvPr id="102" name="図 10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6953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60</xdr:row>
      <xdr:rowOff>38100</xdr:rowOff>
    </xdr:from>
    <xdr:to>
      <xdr:col>18</xdr:col>
      <xdr:colOff>657225</xdr:colOff>
      <xdr:row>66</xdr:row>
      <xdr:rowOff>171450</xdr:rowOff>
    </xdr:to>
    <xdr:pic>
      <xdr:nvPicPr>
        <xdr:cNvPr id="103" name="図 10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29635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117</xdr:row>
      <xdr:rowOff>38100</xdr:rowOff>
    </xdr:from>
    <xdr:to>
      <xdr:col>18</xdr:col>
      <xdr:colOff>657225</xdr:colOff>
      <xdr:row>123</xdr:row>
      <xdr:rowOff>171450</xdr:rowOff>
    </xdr:to>
    <xdr:pic>
      <xdr:nvPicPr>
        <xdr:cNvPr id="104" name="図 10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51460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174</xdr:row>
      <xdr:rowOff>38100</xdr:rowOff>
    </xdr:from>
    <xdr:to>
      <xdr:col>18</xdr:col>
      <xdr:colOff>657225</xdr:colOff>
      <xdr:row>180</xdr:row>
      <xdr:rowOff>171450</xdr:rowOff>
    </xdr:to>
    <xdr:pic>
      <xdr:nvPicPr>
        <xdr:cNvPr id="105" name="図 10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373284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231</xdr:row>
      <xdr:rowOff>38100</xdr:rowOff>
    </xdr:from>
    <xdr:to>
      <xdr:col>18</xdr:col>
      <xdr:colOff>657225</xdr:colOff>
      <xdr:row>237</xdr:row>
      <xdr:rowOff>171450</xdr:rowOff>
    </xdr:to>
    <xdr:pic>
      <xdr:nvPicPr>
        <xdr:cNvPr id="106" name="図 10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495109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288</xdr:row>
      <xdr:rowOff>38100</xdr:rowOff>
    </xdr:from>
    <xdr:to>
      <xdr:col>18</xdr:col>
      <xdr:colOff>657225</xdr:colOff>
      <xdr:row>294</xdr:row>
      <xdr:rowOff>171450</xdr:rowOff>
    </xdr:to>
    <xdr:pic>
      <xdr:nvPicPr>
        <xdr:cNvPr id="107" name="図 10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616934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345</xdr:row>
      <xdr:rowOff>38100</xdr:rowOff>
    </xdr:from>
    <xdr:to>
      <xdr:col>18</xdr:col>
      <xdr:colOff>657225</xdr:colOff>
      <xdr:row>351</xdr:row>
      <xdr:rowOff>171450</xdr:rowOff>
    </xdr:to>
    <xdr:pic>
      <xdr:nvPicPr>
        <xdr:cNvPr id="108" name="図 10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738759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402</xdr:row>
      <xdr:rowOff>38100</xdr:rowOff>
    </xdr:from>
    <xdr:to>
      <xdr:col>18</xdr:col>
      <xdr:colOff>657225</xdr:colOff>
      <xdr:row>408</xdr:row>
      <xdr:rowOff>171450</xdr:rowOff>
    </xdr:to>
    <xdr:pic>
      <xdr:nvPicPr>
        <xdr:cNvPr id="109" name="図 1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860583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459</xdr:row>
      <xdr:rowOff>38100</xdr:rowOff>
    </xdr:from>
    <xdr:to>
      <xdr:col>18</xdr:col>
      <xdr:colOff>657225</xdr:colOff>
      <xdr:row>465</xdr:row>
      <xdr:rowOff>171450</xdr:rowOff>
    </xdr:to>
    <xdr:pic>
      <xdr:nvPicPr>
        <xdr:cNvPr id="110" name="図 11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982408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516</xdr:row>
      <xdr:rowOff>38100</xdr:rowOff>
    </xdr:from>
    <xdr:to>
      <xdr:col>18</xdr:col>
      <xdr:colOff>657225</xdr:colOff>
      <xdr:row>522</xdr:row>
      <xdr:rowOff>171450</xdr:rowOff>
    </xdr:to>
    <xdr:pic>
      <xdr:nvPicPr>
        <xdr:cNvPr id="111" name="図 11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104233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573</xdr:row>
      <xdr:rowOff>38100</xdr:rowOff>
    </xdr:from>
    <xdr:to>
      <xdr:col>18</xdr:col>
      <xdr:colOff>657225</xdr:colOff>
      <xdr:row>579</xdr:row>
      <xdr:rowOff>171450</xdr:rowOff>
    </xdr:to>
    <xdr:pic>
      <xdr:nvPicPr>
        <xdr:cNvPr id="112" name="図 1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226058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630</xdr:row>
      <xdr:rowOff>38100</xdr:rowOff>
    </xdr:from>
    <xdr:to>
      <xdr:col>18</xdr:col>
      <xdr:colOff>657225</xdr:colOff>
      <xdr:row>636</xdr:row>
      <xdr:rowOff>171450</xdr:rowOff>
    </xdr:to>
    <xdr:pic>
      <xdr:nvPicPr>
        <xdr:cNvPr id="113" name="図 1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347882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687</xdr:row>
      <xdr:rowOff>38100</xdr:rowOff>
    </xdr:from>
    <xdr:to>
      <xdr:col>18</xdr:col>
      <xdr:colOff>657225</xdr:colOff>
      <xdr:row>693</xdr:row>
      <xdr:rowOff>171450</xdr:rowOff>
    </xdr:to>
    <xdr:pic>
      <xdr:nvPicPr>
        <xdr:cNvPr id="114" name="図 1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469707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744</xdr:row>
      <xdr:rowOff>38100</xdr:rowOff>
    </xdr:from>
    <xdr:to>
      <xdr:col>18</xdr:col>
      <xdr:colOff>657225</xdr:colOff>
      <xdr:row>750</xdr:row>
      <xdr:rowOff>171450</xdr:rowOff>
    </xdr:to>
    <xdr:pic>
      <xdr:nvPicPr>
        <xdr:cNvPr id="115" name="図 1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591532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801</xdr:row>
      <xdr:rowOff>38100</xdr:rowOff>
    </xdr:from>
    <xdr:to>
      <xdr:col>18</xdr:col>
      <xdr:colOff>657225</xdr:colOff>
      <xdr:row>807</xdr:row>
      <xdr:rowOff>171450</xdr:rowOff>
    </xdr:to>
    <xdr:pic>
      <xdr:nvPicPr>
        <xdr:cNvPr id="116" name="図 11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713357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858</xdr:row>
      <xdr:rowOff>38100</xdr:rowOff>
    </xdr:from>
    <xdr:to>
      <xdr:col>18</xdr:col>
      <xdr:colOff>657225</xdr:colOff>
      <xdr:row>864</xdr:row>
      <xdr:rowOff>171450</xdr:rowOff>
    </xdr:to>
    <xdr:pic>
      <xdr:nvPicPr>
        <xdr:cNvPr id="117" name="図 1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835181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915</xdr:row>
      <xdr:rowOff>38100</xdr:rowOff>
    </xdr:from>
    <xdr:to>
      <xdr:col>18</xdr:col>
      <xdr:colOff>657225</xdr:colOff>
      <xdr:row>921</xdr:row>
      <xdr:rowOff>171450</xdr:rowOff>
    </xdr:to>
    <xdr:pic>
      <xdr:nvPicPr>
        <xdr:cNvPr id="118" name="図 11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1957006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972</xdr:row>
      <xdr:rowOff>38100</xdr:rowOff>
    </xdr:from>
    <xdr:to>
      <xdr:col>18</xdr:col>
      <xdr:colOff>657225</xdr:colOff>
      <xdr:row>978</xdr:row>
      <xdr:rowOff>171450</xdr:rowOff>
    </xdr:to>
    <xdr:pic>
      <xdr:nvPicPr>
        <xdr:cNvPr id="119" name="図 12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078831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1029</xdr:row>
      <xdr:rowOff>38100</xdr:rowOff>
    </xdr:from>
    <xdr:to>
      <xdr:col>18</xdr:col>
      <xdr:colOff>657225</xdr:colOff>
      <xdr:row>1035</xdr:row>
      <xdr:rowOff>171450</xdr:rowOff>
    </xdr:to>
    <xdr:pic>
      <xdr:nvPicPr>
        <xdr:cNvPr id="120" name="図 12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200656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1086</xdr:row>
      <xdr:rowOff>38100</xdr:rowOff>
    </xdr:from>
    <xdr:to>
      <xdr:col>18</xdr:col>
      <xdr:colOff>657225</xdr:colOff>
      <xdr:row>1092</xdr:row>
      <xdr:rowOff>171450</xdr:rowOff>
    </xdr:to>
    <xdr:pic>
      <xdr:nvPicPr>
        <xdr:cNvPr id="121" name="図 12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322480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1143</xdr:row>
      <xdr:rowOff>38100</xdr:rowOff>
    </xdr:from>
    <xdr:to>
      <xdr:col>18</xdr:col>
      <xdr:colOff>657225</xdr:colOff>
      <xdr:row>1149</xdr:row>
      <xdr:rowOff>171450</xdr:rowOff>
    </xdr:to>
    <xdr:pic>
      <xdr:nvPicPr>
        <xdr:cNvPr id="122" name="図 12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444305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1200</xdr:row>
      <xdr:rowOff>38100</xdr:rowOff>
    </xdr:from>
    <xdr:to>
      <xdr:col>18</xdr:col>
      <xdr:colOff>657225</xdr:colOff>
      <xdr:row>1206</xdr:row>
      <xdr:rowOff>171450</xdr:rowOff>
    </xdr:to>
    <xdr:pic>
      <xdr:nvPicPr>
        <xdr:cNvPr id="123" name="図 12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5661302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1257</xdr:row>
      <xdr:rowOff>38100</xdr:rowOff>
    </xdr:from>
    <xdr:to>
      <xdr:col>18</xdr:col>
      <xdr:colOff>657225</xdr:colOff>
      <xdr:row>1263</xdr:row>
      <xdr:rowOff>171450</xdr:rowOff>
    </xdr:to>
    <xdr:pic>
      <xdr:nvPicPr>
        <xdr:cNvPr id="124" name="図 12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6879550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1314</xdr:row>
      <xdr:rowOff>38100</xdr:rowOff>
    </xdr:from>
    <xdr:to>
      <xdr:col>18</xdr:col>
      <xdr:colOff>657225</xdr:colOff>
      <xdr:row>1320</xdr:row>
      <xdr:rowOff>171450</xdr:rowOff>
    </xdr:to>
    <xdr:pic>
      <xdr:nvPicPr>
        <xdr:cNvPr id="125" name="図 12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80977975"/>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1371</xdr:row>
      <xdr:rowOff>38100</xdr:rowOff>
    </xdr:from>
    <xdr:to>
      <xdr:col>18</xdr:col>
      <xdr:colOff>657225</xdr:colOff>
      <xdr:row>1377</xdr:row>
      <xdr:rowOff>171450</xdr:rowOff>
    </xdr:to>
    <xdr:pic>
      <xdr:nvPicPr>
        <xdr:cNvPr id="126" name="図 12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293160450"/>
          <a:ext cx="137160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104775</xdr:colOff>
      <xdr:row>3</xdr:row>
      <xdr:rowOff>0</xdr:rowOff>
    </xdr:from>
    <xdr:to>
      <xdr:col>25</xdr:col>
      <xdr:colOff>361950</xdr:colOff>
      <xdr:row>15</xdr:row>
      <xdr:rowOff>104775</xdr:rowOff>
    </xdr:to>
    <xdr:sp macro="" textlink="">
      <xdr:nvSpPr>
        <xdr:cNvPr id="2" name="角丸四角形 1"/>
        <xdr:cNvSpPr/>
      </xdr:nvSpPr>
      <xdr:spPr>
        <a:xfrm>
          <a:off x="7905750" y="533400"/>
          <a:ext cx="3686175" cy="2819400"/>
        </a:xfrm>
        <a:prstGeom prst="roundRect">
          <a:avLst/>
        </a:prstGeom>
        <a:solidFill>
          <a:srgbClr val="FFFF99"/>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この黄色い図形は印刷されません。</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合計表は請求月の合計金額を把握するものです。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複数現場で№１　ＡＡＡ工事</a:t>
          </a:r>
          <a:endParaRPr kumimoji="1" lang="en-US" altLang="ja-JP" sz="1100">
            <a:solidFill>
              <a:sysClr val="windowText" lastClr="000000"/>
            </a:solidFill>
          </a:endParaRPr>
        </a:p>
        <a:p>
          <a:pPr algn="l"/>
          <a:r>
            <a:rPr kumimoji="1" lang="ja-JP" altLang="en-US" sz="1100">
              <a:solidFill>
                <a:sysClr val="windowText" lastClr="000000"/>
              </a:solidFill>
            </a:rPr>
            <a:t>　　　　　　№２　ＢＢＢ工事</a:t>
          </a:r>
          <a:endParaRPr kumimoji="1" lang="en-US" altLang="ja-JP" sz="1100">
            <a:solidFill>
              <a:sysClr val="windowText" lastClr="000000"/>
            </a:solidFill>
          </a:endParaRPr>
        </a:p>
        <a:p>
          <a:pPr algn="l"/>
          <a:r>
            <a:rPr kumimoji="1" lang="ja-JP" altLang="en-US" sz="1100">
              <a:solidFill>
                <a:sysClr val="windowText" lastClr="000000"/>
              </a:solidFill>
            </a:rPr>
            <a:t>　契約毎に　№３　ＣＣＣ工事　契約出来高</a:t>
          </a:r>
          <a:endParaRPr kumimoji="1" lang="en-US" altLang="ja-JP" sz="1100">
            <a:solidFill>
              <a:sysClr val="windowText" lastClr="000000"/>
            </a:solidFill>
          </a:endParaRPr>
        </a:p>
        <a:p>
          <a:pPr algn="l"/>
          <a:r>
            <a:rPr kumimoji="1" lang="ja-JP" altLang="en-US" sz="1100">
              <a:solidFill>
                <a:sysClr val="windowText" lastClr="000000"/>
              </a:solidFill>
            </a:rPr>
            <a:t>　　　　　　№４　ＣＣＣ工事　変更工事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のように請求書の枚数と№が一致するようにして下さい。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fPrintsWithSheet="0"/>
  </xdr:twoCellAnchor>
  <xdr:twoCellAnchor>
    <xdr:from>
      <xdr:col>20</xdr:col>
      <xdr:colOff>161329</xdr:colOff>
      <xdr:row>16</xdr:row>
      <xdr:rowOff>16669</xdr:rowOff>
    </xdr:from>
    <xdr:to>
      <xdr:col>25</xdr:col>
      <xdr:colOff>565547</xdr:colOff>
      <xdr:row>23</xdr:row>
      <xdr:rowOff>7144</xdr:rowOff>
    </xdr:to>
    <xdr:sp macro="" textlink="">
      <xdr:nvSpPr>
        <xdr:cNvPr id="3" name="角丸四角形 2"/>
        <xdr:cNvSpPr/>
      </xdr:nvSpPr>
      <xdr:spPr>
        <a:xfrm>
          <a:off x="7989688" y="3499247"/>
          <a:ext cx="3827265" cy="1761530"/>
        </a:xfrm>
        <a:prstGeom prst="roundRect">
          <a:avLst/>
        </a:prstGeom>
        <a:solidFill>
          <a:srgbClr val="CCFF6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000"/>
            </a:lnSpc>
          </a:pPr>
          <a:r>
            <a:rPr kumimoji="1" lang="ja-JP" altLang="en-US" sz="1600">
              <a:solidFill>
                <a:sysClr val="windowText" lastClr="000000"/>
              </a:solidFill>
            </a:rPr>
            <a:t>緑色の着色は数式入りセルの目印です。</a:t>
          </a:r>
          <a:endParaRPr kumimoji="1" lang="en-US" altLang="ja-JP" sz="1600">
            <a:solidFill>
              <a:sysClr val="windowText" lastClr="000000"/>
            </a:solidFill>
          </a:endParaRPr>
        </a:p>
        <a:p>
          <a:pPr algn="ctr"/>
          <a:r>
            <a:rPr kumimoji="1" lang="ja-JP" altLang="en-US" sz="1600">
              <a:solidFill>
                <a:sysClr val="windowText" lastClr="000000"/>
              </a:solidFill>
            </a:rPr>
            <a:t>印刷時は着色されませんので、</a:t>
          </a:r>
          <a:endParaRPr kumimoji="1" lang="en-US" altLang="ja-JP" sz="1600">
            <a:solidFill>
              <a:sysClr val="windowText" lastClr="000000"/>
            </a:solidFill>
          </a:endParaRPr>
        </a:p>
        <a:p>
          <a:pPr algn="ctr"/>
          <a:r>
            <a:rPr kumimoji="1" lang="ja-JP" altLang="en-US" sz="1600">
              <a:solidFill>
                <a:sysClr val="windowText" lastClr="000000"/>
              </a:solidFill>
            </a:rPr>
            <a:t>そのまま提出して下さい。</a:t>
          </a:r>
          <a:endParaRPr kumimoji="1" lang="en-US" altLang="ja-JP" sz="1600">
            <a:solidFill>
              <a:sysClr val="windowText" lastClr="000000"/>
            </a:solidFill>
          </a:endParaRPr>
        </a:p>
        <a:p>
          <a:pPr algn="ctr"/>
          <a:endParaRPr kumimoji="1" lang="en-US" altLang="ja-JP" sz="1000">
            <a:solidFill>
              <a:sysClr val="windowText" lastClr="000000"/>
            </a:solidFill>
          </a:endParaRPr>
        </a:p>
        <a:p>
          <a:pPr algn="ctr">
            <a:lnSpc>
              <a:spcPts val="1200"/>
            </a:lnSpc>
          </a:pPr>
          <a:r>
            <a:rPr kumimoji="1" lang="ja-JP" altLang="en-US" sz="1000">
              <a:solidFill>
                <a:sysClr val="windowText" lastClr="000000"/>
              </a:solidFill>
            </a:rPr>
            <a:t>（この注意書きも印刷されません。）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48</xdr:col>
      <xdr:colOff>29765</xdr:colOff>
      <xdr:row>6</xdr:row>
      <xdr:rowOff>44648</xdr:rowOff>
    </xdr:from>
    <xdr:to>
      <xdr:col>66</xdr:col>
      <xdr:colOff>136326</xdr:colOff>
      <xdr:row>12</xdr:row>
      <xdr:rowOff>206573</xdr:rowOff>
    </xdr:to>
    <xdr:sp macro="" textlink="">
      <xdr:nvSpPr>
        <xdr:cNvPr id="3" name="角丸四角形 2"/>
        <xdr:cNvSpPr/>
      </xdr:nvSpPr>
      <xdr:spPr>
        <a:xfrm>
          <a:off x="8602265" y="1012031"/>
          <a:ext cx="3321249" cy="1456730"/>
        </a:xfrm>
        <a:prstGeom prst="roundRect">
          <a:avLst/>
        </a:prstGeom>
        <a:solidFill>
          <a:srgbClr val="CCFF6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印刷時は着色されませんので、</a:t>
          </a:r>
          <a:endParaRPr kumimoji="1" lang="en-US" altLang="ja-JP" sz="1600">
            <a:solidFill>
              <a:sysClr val="windowText" lastClr="000000"/>
            </a:solidFill>
          </a:endParaRPr>
        </a:p>
        <a:p>
          <a:pPr algn="ctr"/>
          <a:r>
            <a:rPr kumimoji="1" lang="ja-JP" altLang="en-US" sz="1600">
              <a:solidFill>
                <a:sysClr val="windowText" lastClr="000000"/>
              </a:solidFill>
            </a:rPr>
            <a:t>そのまま印刷して下さい。</a:t>
          </a:r>
          <a:endParaRPr kumimoji="1" lang="en-US" altLang="ja-JP" sz="1600">
            <a:solidFill>
              <a:sysClr val="windowText" lastClr="000000"/>
            </a:solidFill>
          </a:endParaRPr>
        </a:p>
        <a:p>
          <a:pPr algn="ctr"/>
          <a:endParaRPr kumimoji="1" lang="en-US" altLang="ja-JP" sz="1000">
            <a:solidFill>
              <a:sysClr val="windowText" lastClr="000000"/>
            </a:solidFill>
          </a:endParaRPr>
        </a:p>
        <a:p>
          <a:pPr algn="ctr">
            <a:lnSpc>
              <a:spcPts val="1200"/>
            </a:lnSpc>
          </a:pPr>
          <a:r>
            <a:rPr kumimoji="1" lang="ja-JP" altLang="en-US" sz="1000">
              <a:solidFill>
                <a:sysClr val="windowText" lastClr="000000"/>
              </a:solidFill>
            </a:rPr>
            <a:t>（この注意書きも印刷されません。）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104775</xdr:colOff>
      <xdr:row>3</xdr:row>
      <xdr:rowOff>0</xdr:rowOff>
    </xdr:from>
    <xdr:to>
      <xdr:col>25</xdr:col>
      <xdr:colOff>361950</xdr:colOff>
      <xdr:row>15</xdr:row>
      <xdr:rowOff>104775</xdr:rowOff>
    </xdr:to>
    <xdr:sp macro="" textlink="">
      <xdr:nvSpPr>
        <xdr:cNvPr id="2" name="角丸四角形 1"/>
        <xdr:cNvSpPr/>
      </xdr:nvSpPr>
      <xdr:spPr>
        <a:xfrm>
          <a:off x="7905750" y="533400"/>
          <a:ext cx="3686175" cy="2819400"/>
        </a:xfrm>
        <a:prstGeom prst="roundRect">
          <a:avLst/>
        </a:prstGeom>
        <a:solidFill>
          <a:srgbClr val="FFFF99"/>
        </a:solid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この黄色い図形は印刷されません。</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合計表は請求月の合計金額を把握するものです。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複数現場で№１　ＡＡＡ工事</a:t>
          </a:r>
          <a:endParaRPr kumimoji="1" lang="en-US" altLang="ja-JP" sz="1100">
            <a:solidFill>
              <a:sysClr val="windowText" lastClr="000000"/>
            </a:solidFill>
          </a:endParaRPr>
        </a:p>
        <a:p>
          <a:pPr algn="l"/>
          <a:r>
            <a:rPr kumimoji="1" lang="ja-JP" altLang="en-US" sz="1100">
              <a:solidFill>
                <a:sysClr val="windowText" lastClr="000000"/>
              </a:solidFill>
            </a:rPr>
            <a:t>　　　　　　№２　ＢＢＢ工事</a:t>
          </a:r>
          <a:endParaRPr kumimoji="1" lang="en-US" altLang="ja-JP" sz="1100">
            <a:solidFill>
              <a:sysClr val="windowText" lastClr="000000"/>
            </a:solidFill>
          </a:endParaRPr>
        </a:p>
        <a:p>
          <a:pPr algn="l"/>
          <a:r>
            <a:rPr kumimoji="1" lang="ja-JP" altLang="en-US" sz="1100">
              <a:solidFill>
                <a:sysClr val="windowText" lastClr="000000"/>
              </a:solidFill>
            </a:rPr>
            <a:t>　契約毎に　№３　ＣＣＣ工事　契約出来高</a:t>
          </a:r>
          <a:endParaRPr kumimoji="1" lang="en-US" altLang="ja-JP" sz="1100">
            <a:solidFill>
              <a:sysClr val="windowText" lastClr="000000"/>
            </a:solidFill>
          </a:endParaRPr>
        </a:p>
        <a:p>
          <a:pPr algn="l"/>
          <a:r>
            <a:rPr kumimoji="1" lang="ja-JP" altLang="en-US" sz="1100">
              <a:solidFill>
                <a:sysClr val="windowText" lastClr="000000"/>
              </a:solidFill>
            </a:rPr>
            <a:t>　　　　　　№４　ＣＣＣ工事　変更工事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のように請求書の枚数と№が一致するようにして下さい。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fPrintsWithSheet="0"/>
  </xdr:twoCellAnchor>
  <xdr:twoCellAnchor>
    <xdr:from>
      <xdr:col>20</xdr:col>
      <xdr:colOff>295275</xdr:colOff>
      <xdr:row>16</xdr:row>
      <xdr:rowOff>76200</xdr:rowOff>
    </xdr:from>
    <xdr:to>
      <xdr:col>25</xdr:col>
      <xdr:colOff>193477</xdr:colOff>
      <xdr:row>22</xdr:row>
      <xdr:rowOff>14883</xdr:rowOff>
    </xdr:to>
    <xdr:sp macro="" textlink="">
      <xdr:nvSpPr>
        <xdr:cNvPr id="3" name="角丸四角形 2"/>
        <xdr:cNvSpPr/>
      </xdr:nvSpPr>
      <xdr:spPr>
        <a:xfrm>
          <a:off x="8123634" y="3558778"/>
          <a:ext cx="3321249" cy="1456730"/>
        </a:xfrm>
        <a:prstGeom prst="roundRect">
          <a:avLst/>
        </a:prstGeom>
        <a:solidFill>
          <a:srgbClr val="CCFF6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印刷時は着色されませんので、</a:t>
          </a:r>
          <a:endParaRPr kumimoji="1" lang="en-US" altLang="ja-JP" sz="1600">
            <a:solidFill>
              <a:sysClr val="windowText" lastClr="000000"/>
            </a:solidFill>
          </a:endParaRPr>
        </a:p>
        <a:p>
          <a:pPr algn="ctr"/>
          <a:r>
            <a:rPr kumimoji="1" lang="ja-JP" altLang="en-US" sz="1600">
              <a:solidFill>
                <a:sysClr val="windowText" lastClr="000000"/>
              </a:solidFill>
            </a:rPr>
            <a:t>そのまま印刷して下さい。</a:t>
          </a:r>
          <a:endParaRPr kumimoji="1" lang="en-US" altLang="ja-JP" sz="1600">
            <a:solidFill>
              <a:sysClr val="windowText" lastClr="000000"/>
            </a:solidFill>
          </a:endParaRPr>
        </a:p>
        <a:p>
          <a:pPr algn="ctr"/>
          <a:endParaRPr kumimoji="1" lang="en-US" altLang="ja-JP" sz="1000">
            <a:solidFill>
              <a:sysClr val="windowText" lastClr="000000"/>
            </a:solidFill>
          </a:endParaRPr>
        </a:p>
        <a:p>
          <a:pPr algn="ctr">
            <a:lnSpc>
              <a:spcPts val="1200"/>
            </a:lnSpc>
          </a:pPr>
          <a:r>
            <a:rPr kumimoji="1" lang="ja-JP" altLang="en-US" sz="1000">
              <a:solidFill>
                <a:sysClr val="windowText" lastClr="000000"/>
              </a:solidFill>
            </a:rPr>
            <a:t>（この注意書きも印刷されません。）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B1:N31"/>
  <sheetViews>
    <sheetView workbookViewId="0">
      <selection activeCell="D11" sqref="D11:F11"/>
    </sheetView>
  </sheetViews>
  <sheetFormatPr defaultRowHeight="17.25" customHeight="1"/>
  <cols>
    <col min="1" max="2" width="2.5" style="29" customWidth="1"/>
    <col min="3" max="3" width="9.5" style="29" customWidth="1"/>
    <col min="4" max="4" width="2.5" style="29" customWidth="1"/>
    <col min="5" max="5" width="5" style="29" customWidth="1"/>
    <col min="6" max="6" width="7.5" style="29" customWidth="1"/>
    <col min="7" max="7" width="2.5" style="29" customWidth="1"/>
    <col min="8" max="8" width="27" style="29" customWidth="1"/>
    <col min="9" max="9" width="2.5" style="29" customWidth="1"/>
    <col min="10" max="10" width="2.375" style="29" customWidth="1"/>
    <col min="11" max="12" width="11.75" style="29" customWidth="1"/>
    <col min="13" max="253" width="9" style="29"/>
    <col min="254" max="255" width="2.5" style="29" customWidth="1"/>
    <col min="256" max="256" width="9.5" style="29" customWidth="1"/>
    <col min="257" max="263" width="2.5" style="29" customWidth="1"/>
    <col min="264" max="264" width="27" style="29" customWidth="1"/>
    <col min="265" max="265" width="2.5" style="29" customWidth="1"/>
    <col min="266" max="266" width="2.375" style="29" customWidth="1"/>
    <col min="267" max="268" width="11.75" style="29" customWidth="1"/>
    <col min="269" max="509" width="9" style="29"/>
    <col min="510" max="511" width="2.5" style="29" customWidth="1"/>
    <col min="512" max="512" width="9.5" style="29" customWidth="1"/>
    <col min="513" max="519" width="2.5" style="29" customWidth="1"/>
    <col min="520" max="520" width="27" style="29" customWidth="1"/>
    <col min="521" max="521" width="2.5" style="29" customWidth="1"/>
    <col min="522" max="522" width="2.375" style="29" customWidth="1"/>
    <col min="523" max="524" width="11.75" style="29" customWidth="1"/>
    <col min="525" max="765" width="9" style="29"/>
    <col min="766" max="767" width="2.5" style="29" customWidth="1"/>
    <col min="768" max="768" width="9.5" style="29" customWidth="1"/>
    <col min="769" max="775" width="2.5" style="29" customWidth="1"/>
    <col min="776" max="776" width="27" style="29" customWidth="1"/>
    <col min="777" max="777" width="2.5" style="29" customWidth="1"/>
    <col min="778" max="778" width="2.375" style="29" customWidth="1"/>
    <col min="779" max="780" width="11.75" style="29" customWidth="1"/>
    <col min="781" max="1021" width="9" style="29"/>
    <col min="1022" max="1023" width="2.5" style="29" customWidth="1"/>
    <col min="1024" max="1024" width="9.5" style="29" customWidth="1"/>
    <col min="1025" max="1031" width="2.5" style="29" customWidth="1"/>
    <col min="1032" max="1032" width="27" style="29" customWidth="1"/>
    <col min="1033" max="1033" width="2.5" style="29" customWidth="1"/>
    <col min="1034" max="1034" width="2.375" style="29" customWidth="1"/>
    <col min="1035" max="1036" width="11.75" style="29" customWidth="1"/>
    <col min="1037" max="1277" width="9" style="29"/>
    <col min="1278" max="1279" width="2.5" style="29" customWidth="1"/>
    <col min="1280" max="1280" width="9.5" style="29" customWidth="1"/>
    <col min="1281" max="1287" width="2.5" style="29" customWidth="1"/>
    <col min="1288" max="1288" width="27" style="29" customWidth="1"/>
    <col min="1289" max="1289" width="2.5" style="29" customWidth="1"/>
    <col min="1290" max="1290" width="2.375" style="29" customWidth="1"/>
    <col min="1291" max="1292" width="11.75" style="29" customWidth="1"/>
    <col min="1293" max="1533" width="9" style="29"/>
    <col min="1534" max="1535" width="2.5" style="29" customWidth="1"/>
    <col min="1536" max="1536" width="9.5" style="29" customWidth="1"/>
    <col min="1537" max="1543" width="2.5" style="29" customWidth="1"/>
    <col min="1544" max="1544" width="27" style="29" customWidth="1"/>
    <col min="1545" max="1545" width="2.5" style="29" customWidth="1"/>
    <col min="1546" max="1546" width="2.375" style="29" customWidth="1"/>
    <col min="1547" max="1548" width="11.75" style="29" customWidth="1"/>
    <col min="1549" max="1789" width="9" style="29"/>
    <col min="1790" max="1791" width="2.5" style="29" customWidth="1"/>
    <col min="1792" max="1792" width="9.5" style="29" customWidth="1"/>
    <col min="1793" max="1799" width="2.5" style="29" customWidth="1"/>
    <col min="1800" max="1800" width="27" style="29" customWidth="1"/>
    <col min="1801" max="1801" width="2.5" style="29" customWidth="1"/>
    <col min="1802" max="1802" width="2.375" style="29" customWidth="1"/>
    <col min="1803" max="1804" width="11.75" style="29" customWidth="1"/>
    <col min="1805" max="2045" width="9" style="29"/>
    <col min="2046" max="2047" width="2.5" style="29" customWidth="1"/>
    <col min="2048" max="2048" width="9.5" style="29" customWidth="1"/>
    <col min="2049" max="2055" width="2.5" style="29" customWidth="1"/>
    <col min="2056" max="2056" width="27" style="29" customWidth="1"/>
    <col min="2057" max="2057" width="2.5" style="29" customWidth="1"/>
    <col min="2058" max="2058" width="2.375" style="29" customWidth="1"/>
    <col min="2059" max="2060" width="11.75" style="29" customWidth="1"/>
    <col min="2061" max="2301" width="9" style="29"/>
    <col min="2302" max="2303" width="2.5" style="29" customWidth="1"/>
    <col min="2304" max="2304" width="9.5" style="29" customWidth="1"/>
    <col min="2305" max="2311" width="2.5" style="29" customWidth="1"/>
    <col min="2312" max="2312" width="27" style="29" customWidth="1"/>
    <col min="2313" max="2313" width="2.5" style="29" customWidth="1"/>
    <col min="2314" max="2314" width="2.375" style="29" customWidth="1"/>
    <col min="2315" max="2316" width="11.75" style="29" customWidth="1"/>
    <col min="2317" max="2557" width="9" style="29"/>
    <col min="2558" max="2559" width="2.5" style="29" customWidth="1"/>
    <col min="2560" max="2560" width="9.5" style="29" customWidth="1"/>
    <col min="2561" max="2567" width="2.5" style="29" customWidth="1"/>
    <col min="2568" max="2568" width="27" style="29" customWidth="1"/>
    <col min="2569" max="2569" width="2.5" style="29" customWidth="1"/>
    <col min="2570" max="2570" width="2.375" style="29" customWidth="1"/>
    <col min="2571" max="2572" width="11.75" style="29" customWidth="1"/>
    <col min="2573" max="2813" width="9" style="29"/>
    <col min="2814" max="2815" width="2.5" style="29" customWidth="1"/>
    <col min="2816" max="2816" width="9.5" style="29" customWidth="1"/>
    <col min="2817" max="2823" width="2.5" style="29" customWidth="1"/>
    <col min="2824" max="2824" width="27" style="29" customWidth="1"/>
    <col min="2825" max="2825" width="2.5" style="29" customWidth="1"/>
    <col min="2826" max="2826" width="2.375" style="29" customWidth="1"/>
    <col min="2827" max="2828" width="11.75" style="29" customWidth="1"/>
    <col min="2829" max="3069" width="9" style="29"/>
    <col min="3070" max="3071" width="2.5" style="29" customWidth="1"/>
    <col min="3072" max="3072" width="9.5" style="29" customWidth="1"/>
    <col min="3073" max="3079" width="2.5" style="29" customWidth="1"/>
    <col min="3080" max="3080" width="27" style="29" customWidth="1"/>
    <col min="3081" max="3081" width="2.5" style="29" customWidth="1"/>
    <col min="3082" max="3082" width="2.375" style="29" customWidth="1"/>
    <col min="3083" max="3084" width="11.75" style="29" customWidth="1"/>
    <col min="3085" max="3325" width="9" style="29"/>
    <col min="3326" max="3327" width="2.5" style="29" customWidth="1"/>
    <col min="3328" max="3328" width="9.5" style="29" customWidth="1"/>
    <col min="3329" max="3335" width="2.5" style="29" customWidth="1"/>
    <col min="3336" max="3336" width="27" style="29" customWidth="1"/>
    <col min="3337" max="3337" width="2.5" style="29" customWidth="1"/>
    <col min="3338" max="3338" width="2.375" style="29" customWidth="1"/>
    <col min="3339" max="3340" width="11.75" style="29" customWidth="1"/>
    <col min="3341" max="3581" width="9" style="29"/>
    <col min="3582" max="3583" width="2.5" style="29" customWidth="1"/>
    <col min="3584" max="3584" width="9.5" style="29" customWidth="1"/>
    <col min="3585" max="3591" width="2.5" style="29" customWidth="1"/>
    <col min="3592" max="3592" width="27" style="29" customWidth="1"/>
    <col min="3593" max="3593" width="2.5" style="29" customWidth="1"/>
    <col min="3594" max="3594" width="2.375" style="29" customWidth="1"/>
    <col min="3595" max="3596" width="11.75" style="29" customWidth="1"/>
    <col min="3597" max="3837" width="9" style="29"/>
    <col min="3838" max="3839" width="2.5" style="29" customWidth="1"/>
    <col min="3840" max="3840" width="9.5" style="29" customWidth="1"/>
    <col min="3841" max="3847" width="2.5" style="29" customWidth="1"/>
    <col min="3848" max="3848" width="27" style="29" customWidth="1"/>
    <col min="3849" max="3849" width="2.5" style="29" customWidth="1"/>
    <col min="3850" max="3850" width="2.375" style="29" customWidth="1"/>
    <col min="3851" max="3852" width="11.75" style="29" customWidth="1"/>
    <col min="3853" max="4093" width="9" style="29"/>
    <col min="4094" max="4095" width="2.5" style="29" customWidth="1"/>
    <col min="4096" max="4096" width="9.5" style="29" customWidth="1"/>
    <col min="4097" max="4103" width="2.5" style="29" customWidth="1"/>
    <col min="4104" max="4104" width="27" style="29" customWidth="1"/>
    <col min="4105" max="4105" width="2.5" style="29" customWidth="1"/>
    <col min="4106" max="4106" width="2.375" style="29" customWidth="1"/>
    <col min="4107" max="4108" width="11.75" style="29" customWidth="1"/>
    <col min="4109" max="4349" width="9" style="29"/>
    <col min="4350" max="4351" width="2.5" style="29" customWidth="1"/>
    <col min="4352" max="4352" width="9.5" style="29" customWidth="1"/>
    <col min="4353" max="4359" width="2.5" style="29" customWidth="1"/>
    <col min="4360" max="4360" width="27" style="29" customWidth="1"/>
    <col min="4361" max="4361" width="2.5" style="29" customWidth="1"/>
    <col min="4362" max="4362" width="2.375" style="29" customWidth="1"/>
    <col min="4363" max="4364" width="11.75" style="29" customWidth="1"/>
    <col min="4365" max="4605" width="9" style="29"/>
    <col min="4606" max="4607" width="2.5" style="29" customWidth="1"/>
    <col min="4608" max="4608" width="9.5" style="29" customWidth="1"/>
    <col min="4609" max="4615" width="2.5" style="29" customWidth="1"/>
    <col min="4616" max="4616" width="27" style="29" customWidth="1"/>
    <col min="4617" max="4617" width="2.5" style="29" customWidth="1"/>
    <col min="4618" max="4618" width="2.375" style="29" customWidth="1"/>
    <col min="4619" max="4620" width="11.75" style="29" customWidth="1"/>
    <col min="4621" max="4861" width="9" style="29"/>
    <col min="4862" max="4863" width="2.5" style="29" customWidth="1"/>
    <col min="4864" max="4864" width="9.5" style="29" customWidth="1"/>
    <col min="4865" max="4871" width="2.5" style="29" customWidth="1"/>
    <col min="4872" max="4872" width="27" style="29" customWidth="1"/>
    <col min="4873" max="4873" width="2.5" style="29" customWidth="1"/>
    <col min="4874" max="4874" width="2.375" style="29" customWidth="1"/>
    <col min="4875" max="4876" width="11.75" style="29" customWidth="1"/>
    <col min="4877" max="5117" width="9" style="29"/>
    <col min="5118" max="5119" width="2.5" style="29" customWidth="1"/>
    <col min="5120" max="5120" width="9.5" style="29" customWidth="1"/>
    <col min="5121" max="5127" width="2.5" style="29" customWidth="1"/>
    <col min="5128" max="5128" width="27" style="29" customWidth="1"/>
    <col min="5129" max="5129" width="2.5" style="29" customWidth="1"/>
    <col min="5130" max="5130" width="2.375" style="29" customWidth="1"/>
    <col min="5131" max="5132" width="11.75" style="29" customWidth="1"/>
    <col min="5133" max="5373" width="9" style="29"/>
    <col min="5374" max="5375" width="2.5" style="29" customWidth="1"/>
    <col min="5376" max="5376" width="9.5" style="29" customWidth="1"/>
    <col min="5377" max="5383" width="2.5" style="29" customWidth="1"/>
    <col min="5384" max="5384" width="27" style="29" customWidth="1"/>
    <col min="5385" max="5385" width="2.5" style="29" customWidth="1"/>
    <col min="5386" max="5386" width="2.375" style="29" customWidth="1"/>
    <col min="5387" max="5388" width="11.75" style="29" customWidth="1"/>
    <col min="5389" max="5629" width="9" style="29"/>
    <col min="5630" max="5631" width="2.5" style="29" customWidth="1"/>
    <col min="5632" max="5632" width="9.5" style="29" customWidth="1"/>
    <col min="5633" max="5639" width="2.5" style="29" customWidth="1"/>
    <col min="5640" max="5640" width="27" style="29" customWidth="1"/>
    <col min="5641" max="5641" width="2.5" style="29" customWidth="1"/>
    <col min="5642" max="5642" width="2.375" style="29" customWidth="1"/>
    <col min="5643" max="5644" width="11.75" style="29" customWidth="1"/>
    <col min="5645" max="5885" width="9" style="29"/>
    <col min="5886" max="5887" width="2.5" style="29" customWidth="1"/>
    <col min="5888" max="5888" width="9.5" style="29" customWidth="1"/>
    <col min="5889" max="5895" width="2.5" style="29" customWidth="1"/>
    <col min="5896" max="5896" width="27" style="29" customWidth="1"/>
    <col min="5897" max="5897" width="2.5" style="29" customWidth="1"/>
    <col min="5898" max="5898" width="2.375" style="29" customWidth="1"/>
    <col min="5899" max="5900" width="11.75" style="29" customWidth="1"/>
    <col min="5901" max="6141" width="9" style="29"/>
    <col min="6142" max="6143" width="2.5" style="29" customWidth="1"/>
    <col min="6144" max="6144" width="9.5" style="29" customWidth="1"/>
    <col min="6145" max="6151" width="2.5" style="29" customWidth="1"/>
    <col min="6152" max="6152" width="27" style="29" customWidth="1"/>
    <col min="6153" max="6153" width="2.5" style="29" customWidth="1"/>
    <col min="6154" max="6154" width="2.375" style="29" customWidth="1"/>
    <col min="6155" max="6156" width="11.75" style="29" customWidth="1"/>
    <col min="6157" max="6397" width="9" style="29"/>
    <col min="6398" max="6399" width="2.5" style="29" customWidth="1"/>
    <col min="6400" max="6400" width="9.5" style="29" customWidth="1"/>
    <col min="6401" max="6407" width="2.5" style="29" customWidth="1"/>
    <col min="6408" max="6408" width="27" style="29" customWidth="1"/>
    <col min="6409" max="6409" width="2.5" style="29" customWidth="1"/>
    <col min="6410" max="6410" width="2.375" style="29" customWidth="1"/>
    <col min="6411" max="6412" width="11.75" style="29" customWidth="1"/>
    <col min="6413" max="6653" width="9" style="29"/>
    <col min="6654" max="6655" width="2.5" style="29" customWidth="1"/>
    <col min="6656" max="6656" width="9.5" style="29" customWidth="1"/>
    <col min="6657" max="6663" width="2.5" style="29" customWidth="1"/>
    <col min="6664" max="6664" width="27" style="29" customWidth="1"/>
    <col min="6665" max="6665" width="2.5" style="29" customWidth="1"/>
    <col min="6666" max="6666" width="2.375" style="29" customWidth="1"/>
    <col min="6667" max="6668" width="11.75" style="29" customWidth="1"/>
    <col min="6669" max="6909" width="9" style="29"/>
    <col min="6910" max="6911" width="2.5" style="29" customWidth="1"/>
    <col min="6912" max="6912" width="9.5" style="29" customWidth="1"/>
    <col min="6913" max="6919" width="2.5" style="29" customWidth="1"/>
    <col min="6920" max="6920" width="27" style="29" customWidth="1"/>
    <col min="6921" max="6921" width="2.5" style="29" customWidth="1"/>
    <col min="6922" max="6922" width="2.375" style="29" customWidth="1"/>
    <col min="6923" max="6924" width="11.75" style="29" customWidth="1"/>
    <col min="6925" max="7165" width="9" style="29"/>
    <col min="7166" max="7167" width="2.5" style="29" customWidth="1"/>
    <col min="7168" max="7168" width="9.5" style="29" customWidth="1"/>
    <col min="7169" max="7175" width="2.5" style="29" customWidth="1"/>
    <col min="7176" max="7176" width="27" style="29" customWidth="1"/>
    <col min="7177" max="7177" width="2.5" style="29" customWidth="1"/>
    <col min="7178" max="7178" width="2.375" style="29" customWidth="1"/>
    <col min="7179" max="7180" width="11.75" style="29" customWidth="1"/>
    <col min="7181" max="7421" width="9" style="29"/>
    <col min="7422" max="7423" width="2.5" style="29" customWidth="1"/>
    <col min="7424" max="7424" width="9.5" style="29" customWidth="1"/>
    <col min="7425" max="7431" width="2.5" style="29" customWidth="1"/>
    <col min="7432" max="7432" width="27" style="29" customWidth="1"/>
    <col min="7433" max="7433" width="2.5" style="29" customWidth="1"/>
    <col min="7434" max="7434" width="2.375" style="29" customWidth="1"/>
    <col min="7435" max="7436" width="11.75" style="29" customWidth="1"/>
    <col min="7437" max="7677" width="9" style="29"/>
    <col min="7678" max="7679" width="2.5" style="29" customWidth="1"/>
    <col min="7680" max="7680" width="9.5" style="29" customWidth="1"/>
    <col min="7681" max="7687" width="2.5" style="29" customWidth="1"/>
    <col min="7688" max="7688" width="27" style="29" customWidth="1"/>
    <col min="7689" max="7689" width="2.5" style="29" customWidth="1"/>
    <col min="7690" max="7690" width="2.375" style="29" customWidth="1"/>
    <col min="7691" max="7692" width="11.75" style="29" customWidth="1"/>
    <col min="7693" max="7933" width="9" style="29"/>
    <col min="7934" max="7935" width="2.5" style="29" customWidth="1"/>
    <col min="7936" max="7936" width="9.5" style="29" customWidth="1"/>
    <col min="7937" max="7943" width="2.5" style="29" customWidth="1"/>
    <col min="7944" max="7944" width="27" style="29" customWidth="1"/>
    <col min="7945" max="7945" width="2.5" style="29" customWidth="1"/>
    <col min="7946" max="7946" width="2.375" style="29" customWidth="1"/>
    <col min="7947" max="7948" width="11.75" style="29" customWidth="1"/>
    <col min="7949" max="8189" width="9" style="29"/>
    <col min="8190" max="8191" width="2.5" style="29" customWidth="1"/>
    <col min="8192" max="8192" width="9.5" style="29" customWidth="1"/>
    <col min="8193" max="8199" width="2.5" style="29" customWidth="1"/>
    <col min="8200" max="8200" width="27" style="29" customWidth="1"/>
    <col min="8201" max="8201" width="2.5" style="29" customWidth="1"/>
    <col min="8202" max="8202" width="2.375" style="29" customWidth="1"/>
    <col min="8203" max="8204" width="11.75" style="29" customWidth="1"/>
    <col min="8205" max="8445" width="9" style="29"/>
    <col min="8446" max="8447" width="2.5" style="29" customWidth="1"/>
    <col min="8448" max="8448" width="9.5" style="29" customWidth="1"/>
    <col min="8449" max="8455" width="2.5" style="29" customWidth="1"/>
    <col min="8456" max="8456" width="27" style="29" customWidth="1"/>
    <col min="8457" max="8457" width="2.5" style="29" customWidth="1"/>
    <col min="8458" max="8458" width="2.375" style="29" customWidth="1"/>
    <col min="8459" max="8460" width="11.75" style="29" customWidth="1"/>
    <col min="8461" max="8701" width="9" style="29"/>
    <col min="8702" max="8703" width="2.5" style="29" customWidth="1"/>
    <col min="8704" max="8704" width="9.5" style="29" customWidth="1"/>
    <col min="8705" max="8711" width="2.5" style="29" customWidth="1"/>
    <col min="8712" max="8712" width="27" style="29" customWidth="1"/>
    <col min="8713" max="8713" width="2.5" style="29" customWidth="1"/>
    <col min="8714" max="8714" width="2.375" style="29" customWidth="1"/>
    <col min="8715" max="8716" width="11.75" style="29" customWidth="1"/>
    <col min="8717" max="8957" width="9" style="29"/>
    <col min="8958" max="8959" width="2.5" style="29" customWidth="1"/>
    <col min="8960" max="8960" width="9.5" style="29" customWidth="1"/>
    <col min="8961" max="8967" width="2.5" style="29" customWidth="1"/>
    <col min="8968" max="8968" width="27" style="29" customWidth="1"/>
    <col min="8969" max="8969" width="2.5" style="29" customWidth="1"/>
    <col min="8970" max="8970" width="2.375" style="29" customWidth="1"/>
    <col min="8971" max="8972" width="11.75" style="29" customWidth="1"/>
    <col min="8973" max="9213" width="9" style="29"/>
    <col min="9214" max="9215" width="2.5" style="29" customWidth="1"/>
    <col min="9216" max="9216" width="9.5" style="29" customWidth="1"/>
    <col min="9217" max="9223" width="2.5" style="29" customWidth="1"/>
    <col min="9224" max="9224" width="27" style="29" customWidth="1"/>
    <col min="9225" max="9225" width="2.5" style="29" customWidth="1"/>
    <col min="9226" max="9226" width="2.375" style="29" customWidth="1"/>
    <col min="9227" max="9228" width="11.75" style="29" customWidth="1"/>
    <col min="9229" max="9469" width="9" style="29"/>
    <col min="9470" max="9471" width="2.5" style="29" customWidth="1"/>
    <col min="9472" max="9472" width="9.5" style="29" customWidth="1"/>
    <col min="9473" max="9479" width="2.5" style="29" customWidth="1"/>
    <col min="9480" max="9480" width="27" style="29" customWidth="1"/>
    <col min="9481" max="9481" width="2.5" style="29" customWidth="1"/>
    <col min="9482" max="9482" width="2.375" style="29" customWidth="1"/>
    <col min="9483" max="9484" width="11.75" style="29" customWidth="1"/>
    <col min="9485" max="9725" width="9" style="29"/>
    <col min="9726" max="9727" width="2.5" style="29" customWidth="1"/>
    <col min="9728" max="9728" width="9.5" style="29" customWidth="1"/>
    <col min="9729" max="9735" width="2.5" style="29" customWidth="1"/>
    <col min="9736" max="9736" width="27" style="29" customWidth="1"/>
    <col min="9737" max="9737" width="2.5" style="29" customWidth="1"/>
    <col min="9738" max="9738" width="2.375" style="29" customWidth="1"/>
    <col min="9739" max="9740" width="11.75" style="29" customWidth="1"/>
    <col min="9741" max="9981" width="9" style="29"/>
    <col min="9982" max="9983" width="2.5" style="29" customWidth="1"/>
    <col min="9984" max="9984" width="9.5" style="29" customWidth="1"/>
    <col min="9985" max="9991" width="2.5" style="29" customWidth="1"/>
    <col min="9992" max="9992" width="27" style="29" customWidth="1"/>
    <col min="9993" max="9993" width="2.5" style="29" customWidth="1"/>
    <col min="9994" max="9994" width="2.375" style="29" customWidth="1"/>
    <col min="9995" max="9996" width="11.75" style="29" customWidth="1"/>
    <col min="9997" max="10237" width="9" style="29"/>
    <col min="10238" max="10239" width="2.5" style="29" customWidth="1"/>
    <col min="10240" max="10240" width="9.5" style="29" customWidth="1"/>
    <col min="10241" max="10247" width="2.5" style="29" customWidth="1"/>
    <col min="10248" max="10248" width="27" style="29" customWidth="1"/>
    <col min="10249" max="10249" width="2.5" style="29" customWidth="1"/>
    <col min="10250" max="10250" width="2.375" style="29" customWidth="1"/>
    <col min="10251" max="10252" width="11.75" style="29" customWidth="1"/>
    <col min="10253" max="10493" width="9" style="29"/>
    <col min="10494" max="10495" width="2.5" style="29" customWidth="1"/>
    <col min="10496" max="10496" width="9.5" style="29" customWidth="1"/>
    <col min="10497" max="10503" width="2.5" style="29" customWidth="1"/>
    <col min="10504" max="10504" width="27" style="29" customWidth="1"/>
    <col min="10505" max="10505" width="2.5" style="29" customWidth="1"/>
    <col min="10506" max="10506" width="2.375" style="29" customWidth="1"/>
    <col min="10507" max="10508" width="11.75" style="29" customWidth="1"/>
    <col min="10509" max="10749" width="9" style="29"/>
    <col min="10750" max="10751" width="2.5" style="29" customWidth="1"/>
    <col min="10752" max="10752" width="9.5" style="29" customWidth="1"/>
    <col min="10753" max="10759" width="2.5" style="29" customWidth="1"/>
    <col min="10760" max="10760" width="27" style="29" customWidth="1"/>
    <col min="10761" max="10761" width="2.5" style="29" customWidth="1"/>
    <col min="10762" max="10762" width="2.375" style="29" customWidth="1"/>
    <col min="10763" max="10764" width="11.75" style="29" customWidth="1"/>
    <col min="10765" max="11005" width="9" style="29"/>
    <col min="11006" max="11007" width="2.5" style="29" customWidth="1"/>
    <col min="11008" max="11008" width="9.5" style="29" customWidth="1"/>
    <col min="11009" max="11015" width="2.5" style="29" customWidth="1"/>
    <col min="11016" max="11016" width="27" style="29" customWidth="1"/>
    <col min="11017" max="11017" width="2.5" style="29" customWidth="1"/>
    <col min="11018" max="11018" width="2.375" style="29" customWidth="1"/>
    <col min="11019" max="11020" width="11.75" style="29" customWidth="1"/>
    <col min="11021" max="11261" width="9" style="29"/>
    <col min="11262" max="11263" width="2.5" style="29" customWidth="1"/>
    <col min="11264" max="11264" width="9.5" style="29" customWidth="1"/>
    <col min="11265" max="11271" width="2.5" style="29" customWidth="1"/>
    <col min="11272" max="11272" width="27" style="29" customWidth="1"/>
    <col min="11273" max="11273" width="2.5" style="29" customWidth="1"/>
    <col min="11274" max="11274" width="2.375" style="29" customWidth="1"/>
    <col min="11275" max="11276" width="11.75" style="29" customWidth="1"/>
    <col min="11277" max="11517" width="9" style="29"/>
    <col min="11518" max="11519" width="2.5" style="29" customWidth="1"/>
    <col min="11520" max="11520" width="9.5" style="29" customWidth="1"/>
    <col min="11521" max="11527" width="2.5" style="29" customWidth="1"/>
    <col min="11528" max="11528" width="27" style="29" customWidth="1"/>
    <col min="11529" max="11529" width="2.5" style="29" customWidth="1"/>
    <col min="11530" max="11530" width="2.375" style="29" customWidth="1"/>
    <col min="11531" max="11532" width="11.75" style="29" customWidth="1"/>
    <col min="11533" max="11773" width="9" style="29"/>
    <col min="11774" max="11775" width="2.5" style="29" customWidth="1"/>
    <col min="11776" max="11776" width="9.5" style="29" customWidth="1"/>
    <col min="11777" max="11783" width="2.5" style="29" customWidth="1"/>
    <col min="11784" max="11784" width="27" style="29" customWidth="1"/>
    <col min="11785" max="11785" width="2.5" style="29" customWidth="1"/>
    <col min="11786" max="11786" width="2.375" style="29" customWidth="1"/>
    <col min="11787" max="11788" width="11.75" style="29" customWidth="1"/>
    <col min="11789" max="12029" width="9" style="29"/>
    <col min="12030" max="12031" width="2.5" style="29" customWidth="1"/>
    <col min="12032" max="12032" width="9.5" style="29" customWidth="1"/>
    <col min="12033" max="12039" width="2.5" style="29" customWidth="1"/>
    <col min="12040" max="12040" width="27" style="29" customWidth="1"/>
    <col min="12041" max="12041" width="2.5" style="29" customWidth="1"/>
    <col min="12042" max="12042" width="2.375" style="29" customWidth="1"/>
    <col min="12043" max="12044" width="11.75" style="29" customWidth="1"/>
    <col min="12045" max="12285" width="9" style="29"/>
    <col min="12286" max="12287" width="2.5" style="29" customWidth="1"/>
    <col min="12288" max="12288" width="9.5" style="29" customWidth="1"/>
    <col min="12289" max="12295" width="2.5" style="29" customWidth="1"/>
    <col min="12296" max="12296" width="27" style="29" customWidth="1"/>
    <col min="12297" max="12297" width="2.5" style="29" customWidth="1"/>
    <col min="12298" max="12298" width="2.375" style="29" customWidth="1"/>
    <col min="12299" max="12300" width="11.75" style="29" customWidth="1"/>
    <col min="12301" max="12541" width="9" style="29"/>
    <col min="12542" max="12543" width="2.5" style="29" customWidth="1"/>
    <col min="12544" max="12544" width="9.5" style="29" customWidth="1"/>
    <col min="12545" max="12551" width="2.5" style="29" customWidth="1"/>
    <col min="12552" max="12552" width="27" style="29" customWidth="1"/>
    <col min="12553" max="12553" width="2.5" style="29" customWidth="1"/>
    <col min="12554" max="12554" width="2.375" style="29" customWidth="1"/>
    <col min="12555" max="12556" width="11.75" style="29" customWidth="1"/>
    <col min="12557" max="12797" width="9" style="29"/>
    <col min="12798" max="12799" width="2.5" style="29" customWidth="1"/>
    <col min="12800" max="12800" width="9.5" style="29" customWidth="1"/>
    <col min="12801" max="12807" width="2.5" style="29" customWidth="1"/>
    <col min="12808" max="12808" width="27" style="29" customWidth="1"/>
    <col min="12809" max="12809" width="2.5" style="29" customWidth="1"/>
    <col min="12810" max="12810" width="2.375" style="29" customWidth="1"/>
    <col min="12811" max="12812" width="11.75" style="29" customWidth="1"/>
    <col min="12813" max="13053" width="9" style="29"/>
    <col min="13054" max="13055" width="2.5" style="29" customWidth="1"/>
    <col min="13056" max="13056" width="9.5" style="29" customWidth="1"/>
    <col min="13057" max="13063" width="2.5" style="29" customWidth="1"/>
    <col min="13064" max="13064" width="27" style="29" customWidth="1"/>
    <col min="13065" max="13065" width="2.5" style="29" customWidth="1"/>
    <col min="13066" max="13066" width="2.375" style="29" customWidth="1"/>
    <col min="13067" max="13068" width="11.75" style="29" customWidth="1"/>
    <col min="13069" max="13309" width="9" style="29"/>
    <col min="13310" max="13311" width="2.5" style="29" customWidth="1"/>
    <col min="13312" max="13312" width="9.5" style="29" customWidth="1"/>
    <col min="13313" max="13319" width="2.5" style="29" customWidth="1"/>
    <col min="13320" max="13320" width="27" style="29" customWidth="1"/>
    <col min="13321" max="13321" width="2.5" style="29" customWidth="1"/>
    <col min="13322" max="13322" width="2.375" style="29" customWidth="1"/>
    <col min="13323" max="13324" width="11.75" style="29" customWidth="1"/>
    <col min="13325" max="13565" width="9" style="29"/>
    <col min="13566" max="13567" width="2.5" style="29" customWidth="1"/>
    <col min="13568" max="13568" width="9.5" style="29" customWidth="1"/>
    <col min="13569" max="13575" width="2.5" style="29" customWidth="1"/>
    <col min="13576" max="13576" width="27" style="29" customWidth="1"/>
    <col min="13577" max="13577" width="2.5" style="29" customWidth="1"/>
    <col min="13578" max="13578" width="2.375" style="29" customWidth="1"/>
    <col min="13579" max="13580" width="11.75" style="29" customWidth="1"/>
    <col min="13581" max="13821" width="9" style="29"/>
    <col min="13822" max="13823" width="2.5" style="29" customWidth="1"/>
    <col min="13824" max="13824" width="9.5" style="29" customWidth="1"/>
    <col min="13825" max="13831" width="2.5" style="29" customWidth="1"/>
    <col min="13832" max="13832" width="27" style="29" customWidth="1"/>
    <col min="13833" max="13833" width="2.5" style="29" customWidth="1"/>
    <col min="13834" max="13834" width="2.375" style="29" customWidth="1"/>
    <col min="13835" max="13836" width="11.75" style="29" customWidth="1"/>
    <col min="13837" max="14077" width="9" style="29"/>
    <col min="14078" max="14079" width="2.5" style="29" customWidth="1"/>
    <col min="14080" max="14080" width="9.5" style="29" customWidth="1"/>
    <col min="14081" max="14087" width="2.5" style="29" customWidth="1"/>
    <col min="14088" max="14088" width="27" style="29" customWidth="1"/>
    <col min="14089" max="14089" width="2.5" style="29" customWidth="1"/>
    <col min="14090" max="14090" width="2.375" style="29" customWidth="1"/>
    <col min="14091" max="14092" width="11.75" style="29" customWidth="1"/>
    <col min="14093" max="14333" width="9" style="29"/>
    <col min="14334" max="14335" width="2.5" style="29" customWidth="1"/>
    <col min="14336" max="14336" width="9.5" style="29" customWidth="1"/>
    <col min="14337" max="14343" width="2.5" style="29" customWidth="1"/>
    <col min="14344" max="14344" width="27" style="29" customWidth="1"/>
    <col min="14345" max="14345" width="2.5" style="29" customWidth="1"/>
    <col min="14346" max="14346" width="2.375" style="29" customWidth="1"/>
    <col min="14347" max="14348" width="11.75" style="29" customWidth="1"/>
    <col min="14349" max="14589" width="9" style="29"/>
    <col min="14590" max="14591" width="2.5" style="29" customWidth="1"/>
    <col min="14592" max="14592" width="9.5" style="29" customWidth="1"/>
    <col min="14593" max="14599" width="2.5" style="29" customWidth="1"/>
    <col min="14600" max="14600" width="27" style="29" customWidth="1"/>
    <col min="14601" max="14601" width="2.5" style="29" customWidth="1"/>
    <col min="14602" max="14602" width="2.375" style="29" customWidth="1"/>
    <col min="14603" max="14604" width="11.75" style="29" customWidth="1"/>
    <col min="14605" max="14845" width="9" style="29"/>
    <col min="14846" max="14847" width="2.5" style="29" customWidth="1"/>
    <col min="14848" max="14848" width="9.5" style="29" customWidth="1"/>
    <col min="14849" max="14855" width="2.5" style="29" customWidth="1"/>
    <col min="14856" max="14856" width="27" style="29" customWidth="1"/>
    <col min="14857" max="14857" width="2.5" style="29" customWidth="1"/>
    <col min="14858" max="14858" width="2.375" style="29" customWidth="1"/>
    <col min="14859" max="14860" width="11.75" style="29" customWidth="1"/>
    <col min="14861" max="15101" width="9" style="29"/>
    <col min="15102" max="15103" width="2.5" style="29" customWidth="1"/>
    <col min="15104" max="15104" width="9.5" style="29" customWidth="1"/>
    <col min="15105" max="15111" width="2.5" style="29" customWidth="1"/>
    <col min="15112" max="15112" width="27" style="29" customWidth="1"/>
    <col min="15113" max="15113" width="2.5" style="29" customWidth="1"/>
    <col min="15114" max="15114" width="2.375" style="29" customWidth="1"/>
    <col min="15115" max="15116" width="11.75" style="29" customWidth="1"/>
    <col min="15117" max="15357" width="9" style="29"/>
    <col min="15358" max="15359" width="2.5" style="29" customWidth="1"/>
    <col min="15360" max="15360" width="9.5" style="29" customWidth="1"/>
    <col min="15361" max="15367" width="2.5" style="29" customWidth="1"/>
    <col min="15368" max="15368" width="27" style="29" customWidth="1"/>
    <col min="15369" max="15369" width="2.5" style="29" customWidth="1"/>
    <col min="15370" max="15370" width="2.375" style="29" customWidth="1"/>
    <col min="15371" max="15372" width="11.75" style="29" customWidth="1"/>
    <col min="15373" max="15613" width="9" style="29"/>
    <col min="15614" max="15615" width="2.5" style="29" customWidth="1"/>
    <col min="15616" max="15616" width="9.5" style="29" customWidth="1"/>
    <col min="15617" max="15623" width="2.5" style="29" customWidth="1"/>
    <col min="15624" max="15624" width="27" style="29" customWidth="1"/>
    <col min="15625" max="15625" width="2.5" style="29" customWidth="1"/>
    <col min="15626" max="15626" width="2.375" style="29" customWidth="1"/>
    <col min="15627" max="15628" width="11.75" style="29" customWidth="1"/>
    <col min="15629" max="15869" width="9" style="29"/>
    <col min="15870" max="15871" width="2.5" style="29" customWidth="1"/>
    <col min="15872" max="15872" width="9.5" style="29" customWidth="1"/>
    <col min="15873" max="15879" width="2.5" style="29" customWidth="1"/>
    <col min="15880" max="15880" width="27" style="29" customWidth="1"/>
    <col min="15881" max="15881" width="2.5" style="29" customWidth="1"/>
    <col min="15882" max="15882" width="2.375" style="29" customWidth="1"/>
    <col min="15883" max="15884" width="11.75" style="29" customWidth="1"/>
    <col min="15885" max="16125" width="9" style="29"/>
    <col min="16126" max="16127" width="2.5" style="29" customWidth="1"/>
    <col min="16128" max="16128" width="9.5" style="29" customWidth="1"/>
    <col min="16129" max="16135" width="2.5" style="29" customWidth="1"/>
    <col min="16136" max="16136" width="27" style="29" customWidth="1"/>
    <col min="16137" max="16137" width="2.5" style="29" customWidth="1"/>
    <col min="16138" max="16138" width="2.375" style="29" customWidth="1"/>
    <col min="16139" max="16140" width="11.75" style="29" customWidth="1"/>
    <col min="16141" max="16384" width="9" style="29"/>
  </cols>
  <sheetData>
    <row r="1" spans="2:11" ht="17.25" customHeight="1">
      <c r="C1" s="31"/>
    </row>
    <row r="2" spans="2:11" ht="17.25" customHeight="1">
      <c r="C2" s="32" t="s">
        <v>51</v>
      </c>
    </row>
    <row r="3" spans="2:11" ht="17.25" customHeight="1">
      <c r="C3" s="32" t="s">
        <v>52</v>
      </c>
    </row>
    <row r="5" spans="2:11" ht="17.25" customHeight="1">
      <c r="C5" s="33" t="s">
        <v>53</v>
      </c>
    </row>
    <row r="6" spans="2:11" ht="17.25" customHeight="1">
      <c r="C6" s="33" t="s">
        <v>54</v>
      </c>
    </row>
    <row r="8" spans="2:11" ht="17.25" customHeight="1">
      <c r="C8" s="34"/>
      <c r="D8" s="29" t="s">
        <v>55</v>
      </c>
    </row>
    <row r="10" spans="2:11" ht="17.25" customHeight="1">
      <c r="B10" s="35"/>
      <c r="C10" s="36"/>
      <c r="D10" s="36"/>
      <c r="E10" s="36"/>
      <c r="F10" s="36"/>
      <c r="G10" s="36"/>
      <c r="H10" s="36"/>
      <c r="I10" s="37"/>
    </row>
    <row r="11" spans="2:11" ht="17.25" customHeight="1">
      <c r="B11" s="38"/>
      <c r="C11" s="39" t="s">
        <v>56</v>
      </c>
      <c r="D11" s="228">
        <v>44536</v>
      </c>
      <c r="E11" s="229"/>
      <c r="F11" s="230"/>
      <c r="G11" s="31"/>
      <c r="H11" s="31"/>
      <c r="I11" s="40"/>
    </row>
    <row r="12" spans="2:11" ht="17.25" customHeight="1">
      <c r="B12" s="38"/>
      <c r="C12" s="36"/>
      <c r="D12" s="41"/>
      <c r="E12" s="31"/>
      <c r="F12" s="31"/>
      <c r="G12" s="31"/>
      <c r="H12" s="31"/>
      <c r="I12" s="40"/>
    </row>
    <row r="13" spans="2:11" ht="17.25" customHeight="1">
      <c r="B13" s="38"/>
      <c r="C13" s="42" t="s">
        <v>57</v>
      </c>
      <c r="D13" s="41"/>
      <c r="E13" s="31"/>
      <c r="F13" s="31"/>
      <c r="G13" s="31"/>
      <c r="H13" s="31"/>
      <c r="I13" s="40"/>
    </row>
    <row r="14" spans="2:11" ht="17.25" customHeight="1">
      <c r="B14" s="38"/>
      <c r="C14" s="39" t="s">
        <v>58</v>
      </c>
      <c r="D14" s="220" t="s">
        <v>198</v>
      </c>
      <c r="E14" s="221"/>
      <c r="F14" s="221"/>
      <c r="G14" s="222"/>
      <c r="H14" s="43"/>
      <c r="I14" s="40"/>
      <c r="K14" s="29" t="s">
        <v>59</v>
      </c>
    </row>
    <row r="15" spans="2:11" ht="17.25" customHeight="1">
      <c r="B15" s="38"/>
      <c r="C15" s="50" t="s">
        <v>79</v>
      </c>
      <c r="D15" s="220" t="s">
        <v>199</v>
      </c>
      <c r="E15" s="221"/>
      <c r="F15" s="221"/>
      <c r="G15" s="222"/>
      <c r="H15" s="30"/>
      <c r="I15" s="40"/>
    </row>
    <row r="16" spans="2:11" ht="17.25" customHeight="1">
      <c r="B16" s="38"/>
      <c r="C16" s="39" t="s">
        <v>60</v>
      </c>
      <c r="D16" s="223" t="s">
        <v>200</v>
      </c>
      <c r="E16" s="224"/>
      <c r="F16" s="224"/>
      <c r="G16" s="224"/>
      <c r="H16" s="225"/>
      <c r="I16" s="40"/>
      <c r="K16" s="29" t="s">
        <v>61</v>
      </c>
    </row>
    <row r="17" spans="2:14" ht="17.25" customHeight="1">
      <c r="B17" s="38"/>
      <c r="C17" s="39" t="s">
        <v>62</v>
      </c>
      <c r="D17" s="223" t="s">
        <v>201</v>
      </c>
      <c r="E17" s="224"/>
      <c r="F17" s="224"/>
      <c r="G17" s="224"/>
      <c r="H17" s="225"/>
      <c r="I17" s="40"/>
    </row>
    <row r="18" spans="2:14" ht="17.25" customHeight="1">
      <c r="B18" s="38"/>
      <c r="C18" s="39" t="s">
        <v>63</v>
      </c>
      <c r="D18" s="223" t="s">
        <v>202</v>
      </c>
      <c r="E18" s="224"/>
      <c r="F18" s="224"/>
      <c r="G18" s="224"/>
      <c r="H18" s="225"/>
      <c r="I18" s="40"/>
    </row>
    <row r="19" spans="2:14" ht="17.25" customHeight="1">
      <c r="B19" s="38"/>
      <c r="C19" s="39" t="s">
        <v>64</v>
      </c>
      <c r="D19" s="223" t="s">
        <v>203</v>
      </c>
      <c r="E19" s="224"/>
      <c r="F19" s="224"/>
      <c r="G19" s="224"/>
      <c r="H19" s="225"/>
      <c r="I19" s="40"/>
    </row>
    <row r="20" spans="2:14" ht="17.25" customHeight="1">
      <c r="B20" s="38"/>
      <c r="C20" s="39" t="s">
        <v>65</v>
      </c>
      <c r="D20" s="223" t="s">
        <v>204</v>
      </c>
      <c r="E20" s="224"/>
      <c r="F20" s="224"/>
      <c r="G20" s="224"/>
      <c r="H20" s="225"/>
      <c r="I20" s="40"/>
    </row>
    <row r="21" spans="2:14" ht="17.25" customHeight="1">
      <c r="B21" s="38"/>
      <c r="C21" s="39" t="s">
        <v>66</v>
      </c>
      <c r="D21" s="223" t="s">
        <v>205</v>
      </c>
      <c r="E21" s="224"/>
      <c r="F21" s="224"/>
      <c r="G21" s="224"/>
      <c r="H21" s="225"/>
      <c r="I21" s="40"/>
    </row>
    <row r="22" spans="2:14" ht="17.25" customHeight="1">
      <c r="B22" s="38"/>
      <c r="C22" s="31"/>
      <c r="D22" s="31"/>
      <c r="E22" s="31"/>
      <c r="F22" s="44"/>
      <c r="G22" s="44"/>
      <c r="H22" s="44"/>
      <c r="I22" s="40"/>
      <c r="J22" s="45"/>
      <c r="K22" s="45"/>
      <c r="L22" s="45"/>
      <c r="M22" s="45"/>
      <c r="N22" s="45"/>
    </row>
    <row r="23" spans="2:14" ht="17.25" customHeight="1">
      <c r="B23" s="38"/>
      <c r="C23" s="39" t="s">
        <v>67</v>
      </c>
      <c r="D23" s="220" t="s">
        <v>206</v>
      </c>
      <c r="E23" s="226"/>
      <c r="F23" s="227"/>
      <c r="G23" s="31"/>
      <c r="H23" s="31"/>
      <c r="I23" s="40"/>
      <c r="K23" s="29" t="s">
        <v>68</v>
      </c>
    </row>
    <row r="24" spans="2:14" ht="17.25" customHeight="1">
      <c r="B24" s="38"/>
      <c r="C24" s="39" t="s">
        <v>69</v>
      </c>
      <c r="D24" s="223" t="s">
        <v>207</v>
      </c>
      <c r="E24" s="224"/>
      <c r="F24" s="224"/>
      <c r="G24" s="224"/>
      <c r="H24" s="225"/>
      <c r="I24" s="40"/>
      <c r="K24" s="29" t="s">
        <v>70</v>
      </c>
    </row>
    <row r="25" spans="2:14" ht="17.25" customHeight="1">
      <c r="B25" s="38"/>
      <c r="C25" s="39" t="s">
        <v>71</v>
      </c>
      <c r="D25" s="220" t="s">
        <v>208</v>
      </c>
      <c r="E25" s="222"/>
      <c r="F25" s="31"/>
      <c r="G25" s="31"/>
      <c r="H25" s="31"/>
      <c r="I25" s="40"/>
    </row>
    <row r="26" spans="2:14" ht="17.25" customHeight="1">
      <c r="B26" s="38"/>
      <c r="C26" s="39" t="s">
        <v>72</v>
      </c>
      <c r="D26" s="223" t="s">
        <v>209</v>
      </c>
      <c r="E26" s="224"/>
      <c r="F26" s="224"/>
      <c r="G26" s="224"/>
      <c r="H26" s="225"/>
      <c r="I26" s="40"/>
    </row>
    <row r="27" spans="2:14" ht="17.25" customHeight="1">
      <c r="B27" s="38"/>
      <c r="C27" s="39" t="s">
        <v>73</v>
      </c>
      <c r="D27" s="46">
        <v>1</v>
      </c>
      <c r="E27" s="217" t="str">
        <f>IF(D27=1,"　普　通",IF(D27=2,"　当　座",IF(D27=3,"　その他","←1.2.3を選んで下さい。")))</f>
        <v>　普　通</v>
      </c>
      <c r="F27" s="218"/>
      <c r="G27" s="219"/>
      <c r="H27" s="30" t="s">
        <v>74</v>
      </c>
      <c r="I27" s="40"/>
    </row>
    <row r="28" spans="2:14" ht="17.25" customHeight="1">
      <c r="B28" s="38"/>
      <c r="C28" s="39" t="s">
        <v>75</v>
      </c>
      <c r="D28" s="220" t="s">
        <v>198</v>
      </c>
      <c r="E28" s="221"/>
      <c r="F28" s="221"/>
      <c r="G28" s="222"/>
      <c r="H28" s="47" t="s">
        <v>76</v>
      </c>
      <c r="I28" s="40"/>
    </row>
    <row r="29" spans="2:14" ht="17.25" customHeight="1">
      <c r="B29" s="38"/>
      <c r="C29" s="39" t="s">
        <v>77</v>
      </c>
      <c r="D29" s="223" t="s">
        <v>210</v>
      </c>
      <c r="E29" s="224"/>
      <c r="F29" s="224"/>
      <c r="G29" s="224"/>
      <c r="H29" s="225"/>
      <c r="I29" s="40"/>
    </row>
    <row r="30" spans="2:14" ht="17.25" customHeight="1">
      <c r="B30" s="38"/>
      <c r="C30" s="39" t="s">
        <v>78</v>
      </c>
      <c r="D30" s="223" t="s">
        <v>203</v>
      </c>
      <c r="E30" s="224"/>
      <c r="F30" s="224"/>
      <c r="G30" s="224"/>
      <c r="H30" s="225"/>
      <c r="I30" s="40"/>
    </row>
    <row r="31" spans="2:14" ht="17.25" customHeight="1">
      <c r="B31" s="48"/>
      <c r="C31" s="42"/>
      <c r="D31" s="42"/>
      <c r="E31" s="42"/>
      <c r="F31" s="42"/>
      <c r="G31" s="42"/>
      <c r="H31" s="42"/>
      <c r="I31" s="49"/>
    </row>
  </sheetData>
  <mergeCells count="17">
    <mergeCell ref="D11:F11"/>
    <mergeCell ref="D14:G14"/>
    <mergeCell ref="D16:H16"/>
    <mergeCell ref="D17:H17"/>
    <mergeCell ref="D18:H18"/>
    <mergeCell ref="E27:G27"/>
    <mergeCell ref="D28:G28"/>
    <mergeCell ref="D29:H29"/>
    <mergeCell ref="D30:H30"/>
    <mergeCell ref="D15:G15"/>
    <mergeCell ref="D20:H20"/>
    <mergeCell ref="D21:H21"/>
    <mergeCell ref="D23:F23"/>
    <mergeCell ref="D24:H24"/>
    <mergeCell ref="D25:E25"/>
    <mergeCell ref="D26:H26"/>
    <mergeCell ref="D19:H19"/>
  </mergeCells>
  <phoneticPr fontId="1"/>
  <dataValidations count="3">
    <dataValidation type="list" allowBlank="1" showInputMessage="1" showErrorMessage="1" sqref="D27">
      <formula1>"1,2,3"</formula1>
    </dataValidation>
    <dataValidation imeMode="off" allowBlank="1" showInputMessage="1" showErrorMessage="1" sqref="D11:F11 D14:G14 D15:G15 D16:H16 D20:H21 D23:F23 D25:E25 D28:G28"/>
    <dataValidation imeMode="on" allowBlank="1" showInputMessage="1" showErrorMessage="1" sqref="D17:H19 D24:H24 D26:H26 D29:H30"/>
  </dataValidations>
  <pageMargins left="0" right="0" top="0" bottom="0"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sheetPr>
  <dimension ref="B1:W1408"/>
  <sheetViews>
    <sheetView zoomScaleNormal="100" workbookViewId="0">
      <selection activeCell="D11" sqref="D11:J11"/>
    </sheetView>
  </sheetViews>
  <sheetFormatPr defaultRowHeight="10.5"/>
  <cols>
    <col min="1" max="2" width="2.5" style="29" customWidth="1"/>
    <col min="3" max="3" width="9.5" style="29" customWidth="1"/>
    <col min="4" max="10" width="1.875" style="29" customWidth="1"/>
    <col min="11" max="15" width="13.125" style="29" customWidth="1"/>
    <col min="16" max="16" width="2.5" style="29" customWidth="1"/>
    <col min="17" max="17" width="2.375" style="29" customWidth="1"/>
    <col min="18" max="21" width="9.875" style="29" customWidth="1"/>
    <col min="22" max="22" width="13.5" style="29" bestFit="1" customWidth="1"/>
    <col min="23" max="256" width="9" style="29"/>
    <col min="257" max="258" width="2.5" style="29" customWidth="1"/>
    <col min="259" max="259" width="9.5" style="29" customWidth="1"/>
    <col min="260" max="266" width="1.875" style="29" customWidth="1"/>
    <col min="267" max="271" width="13.125" style="29" customWidth="1"/>
    <col min="272" max="272" width="2.5" style="29" customWidth="1"/>
    <col min="273" max="273" width="2.375" style="29" customWidth="1"/>
    <col min="274" max="277" width="9.875" style="29" customWidth="1"/>
    <col min="278" max="278" width="13.5" style="29" bestFit="1" customWidth="1"/>
    <col min="279" max="512" width="9" style="29"/>
    <col min="513" max="514" width="2.5" style="29" customWidth="1"/>
    <col min="515" max="515" width="9.5" style="29" customWidth="1"/>
    <col min="516" max="522" width="1.875" style="29" customWidth="1"/>
    <col min="523" max="527" width="13.125" style="29" customWidth="1"/>
    <col min="528" max="528" width="2.5" style="29" customWidth="1"/>
    <col min="529" max="529" width="2.375" style="29" customWidth="1"/>
    <col min="530" max="533" width="9.875" style="29" customWidth="1"/>
    <col min="534" max="534" width="13.5" style="29" bestFit="1" customWidth="1"/>
    <col min="535" max="768" width="9" style="29"/>
    <col min="769" max="770" width="2.5" style="29" customWidth="1"/>
    <col min="771" max="771" width="9.5" style="29" customWidth="1"/>
    <col min="772" max="778" width="1.875" style="29" customWidth="1"/>
    <col min="779" max="783" width="13.125" style="29" customWidth="1"/>
    <col min="784" max="784" width="2.5" style="29" customWidth="1"/>
    <col min="785" max="785" width="2.375" style="29" customWidth="1"/>
    <col min="786" max="789" width="9.875" style="29" customWidth="1"/>
    <col min="790" max="790" width="13.5" style="29" bestFit="1" customWidth="1"/>
    <col min="791" max="1024" width="9" style="29"/>
    <col min="1025" max="1026" width="2.5" style="29" customWidth="1"/>
    <col min="1027" max="1027" width="9.5" style="29" customWidth="1"/>
    <col min="1028" max="1034" width="1.875" style="29" customWidth="1"/>
    <col min="1035" max="1039" width="13.125" style="29" customWidth="1"/>
    <col min="1040" max="1040" width="2.5" style="29" customWidth="1"/>
    <col min="1041" max="1041" width="2.375" style="29" customWidth="1"/>
    <col min="1042" max="1045" width="9.875" style="29" customWidth="1"/>
    <col min="1046" max="1046" width="13.5" style="29" bestFit="1" customWidth="1"/>
    <col min="1047" max="1280" width="9" style="29"/>
    <col min="1281" max="1282" width="2.5" style="29" customWidth="1"/>
    <col min="1283" max="1283" width="9.5" style="29" customWidth="1"/>
    <col min="1284" max="1290" width="1.875" style="29" customWidth="1"/>
    <col min="1291" max="1295" width="13.125" style="29" customWidth="1"/>
    <col min="1296" max="1296" width="2.5" style="29" customWidth="1"/>
    <col min="1297" max="1297" width="2.375" style="29" customWidth="1"/>
    <col min="1298" max="1301" width="9.875" style="29" customWidth="1"/>
    <col min="1302" max="1302" width="13.5" style="29" bestFit="1" customWidth="1"/>
    <col min="1303" max="1536" width="9" style="29"/>
    <col min="1537" max="1538" width="2.5" style="29" customWidth="1"/>
    <col min="1539" max="1539" width="9.5" style="29" customWidth="1"/>
    <col min="1540" max="1546" width="1.875" style="29" customWidth="1"/>
    <col min="1547" max="1551" width="13.125" style="29" customWidth="1"/>
    <col min="1552" max="1552" width="2.5" style="29" customWidth="1"/>
    <col min="1553" max="1553" width="2.375" style="29" customWidth="1"/>
    <col min="1554" max="1557" width="9.875" style="29" customWidth="1"/>
    <col min="1558" max="1558" width="13.5" style="29" bestFit="1" customWidth="1"/>
    <col min="1559" max="1792" width="9" style="29"/>
    <col min="1793" max="1794" width="2.5" style="29" customWidth="1"/>
    <col min="1795" max="1795" width="9.5" style="29" customWidth="1"/>
    <col min="1796" max="1802" width="1.875" style="29" customWidth="1"/>
    <col min="1803" max="1807" width="13.125" style="29" customWidth="1"/>
    <col min="1808" max="1808" width="2.5" style="29" customWidth="1"/>
    <col min="1809" max="1809" width="2.375" style="29" customWidth="1"/>
    <col min="1810" max="1813" width="9.875" style="29" customWidth="1"/>
    <col min="1814" max="1814" width="13.5" style="29" bestFit="1" customWidth="1"/>
    <col min="1815" max="2048" width="9" style="29"/>
    <col min="2049" max="2050" width="2.5" style="29" customWidth="1"/>
    <col min="2051" max="2051" width="9.5" style="29" customWidth="1"/>
    <col min="2052" max="2058" width="1.875" style="29" customWidth="1"/>
    <col min="2059" max="2063" width="13.125" style="29" customWidth="1"/>
    <col min="2064" max="2064" width="2.5" style="29" customWidth="1"/>
    <col min="2065" max="2065" width="2.375" style="29" customWidth="1"/>
    <col min="2066" max="2069" width="9.875" style="29" customWidth="1"/>
    <col min="2070" max="2070" width="13.5" style="29" bestFit="1" customWidth="1"/>
    <col min="2071" max="2304" width="9" style="29"/>
    <col min="2305" max="2306" width="2.5" style="29" customWidth="1"/>
    <col min="2307" max="2307" width="9.5" style="29" customWidth="1"/>
    <col min="2308" max="2314" width="1.875" style="29" customWidth="1"/>
    <col min="2315" max="2319" width="13.125" style="29" customWidth="1"/>
    <col min="2320" max="2320" width="2.5" style="29" customWidth="1"/>
    <col min="2321" max="2321" width="2.375" style="29" customWidth="1"/>
    <col min="2322" max="2325" width="9.875" style="29" customWidth="1"/>
    <col min="2326" max="2326" width="13.5" style="29" bestFit="1" customWidth="1"/>
    <col min="2327" max="2560" width="9" style="29"/>
    <col min="2561" max="2562" width="2.5" style="29" customWidth="1"/>
    <col min="2563" max="2563" width="9.5" style="29" customWidth="1"/>
    <col min="2564" max="2570" width="1.875" style="29" customWidth="1"/>
    <col min="2571" max="2575" width="13.125" style="29" customWidth="1"/>
    <col min="2576" max="2576" width="2.5" style="29" customWidth="1"/>
    <col min="2577" max="2577" width="2.375" style="29" customWidth="1"/>
    <col min="2578" max="2581" width="9.875" style="29" customWidth="1"/>
    <col min="2582" max="2582" width="13.5" style="29" bestFit="1" customWidth="1"/>
    <col min="2583" max="2816" width="9" style="29"/>
    <col min="2817" max="2818" width="2.5" style="29" customWidth="1"/>
    <col min="2819" max="2819" width="9.5" style="29" customWidth="1"/>
    <col min="2820" max="2826" width="1.875" style="29" customWidth="1"/>
    <col min="2827" max="2831" width="13.125" style="29" customWidth="1"/>
    <col min="2832" max="2832" width="2.5" style="29" customWidth="1"/>
    <col min="2833" max="2833" width="2.375" style="29" customWidth="1"/>
    <col min="2834" max="2837" width="9.875" style="29" customWidth="1"/>
    <col min="2838" max="2838" width="13.5" style="29" bestFit="1" customWidth="1"/>
    <col min="2839" max="3072" width="9" style="29"/>
    <col min="3073" max="3074" width="2.5" style="29" customWidth="1"/>
    <col min="3075" max="3075" width="9.5" style="29" customWidth="1"/>
    <col min="3076" max="3082" width="1.875" style="29" customWidth="1"/>
    <col min="3083" max="3087" width="13.125" style="29" customWidth="1"/>
    <col min="3088" max="3088" width="2.5" style="29" customWidth="1"/>
    <col min="3089" max="3089" width="2.375" style="29" customWidth="1"/>
    <col min="3090" max="3093" width="9.875" style="29" customWidth="1"/>
    <col min="3094" max="3094" width="13.5" style="29" bestFit="1" customWidth="1"/>
    <col min="3095" max="3328" width="9" style="29"/>
    <col min="3329" max="3330" width="2.5" style="29" customWidth="1"/>
    <col min="3331" max="3331" width="9.5" style="29" customWidth="1"/>
    <col min="3332" max="3338" width="1.875" style="29" customWidth="1"/>
    <col min="3339" max="3343" width="13.125" style="29" customWidth="1"/>
    <col min="3344" max="3344" width="2.5" style="29" customWidth="1"/>
    <col min="3345" max="3345" width="2.375" style="29" customWidth="1"/>
    <col min="3346" max="3349" width="9.875" style="29" customWidth="1"/>
    <col min="3350" max="3350" width="13.5" style="29" bestFit="1" customWidth="1"/>
    <col min="3351" max="3584" width="9" style="29"/>
    <col min="3585" max="3586" width="2.5" style="29" customWidth="1"/>
    <col min="3587" max="3587" width="9.5" style="29" customWidth="1"/>
    <col min="3588" max="3594" width="1.875" style="29" customWidth="1"/>
    <col min="3595" max="3599" width="13.125" style="29" customWidth="1"/>
    <col min="3600" max="3600" width="2.5" style="29" customWidth="1"/>
    <col min="3601" max="3601" width="2.375" style="29" customWidth="1"/>
    <col min="3602" max="3605" width="9.875" style="29" customWidth="1"/>
    <col min="3606" max="3606" width="13.5" style="29" bestFit="1" customWidth="1"/>
    <col min="3607" max="3840" width="9" style="29"/>
    <col min="3841" max="3842" width="2.5" style="29" customWidth="1"/>
    <col min="3843" max="3843" width="9.5" style="29" customWidth="1"/>
    <col min="3844" max="3850" width="1.875" style="29" customWidth="1"/>
    <col min="3851" max="3855" width="13.125" style="29" customWidth="1"/>
    <col min="3856" max="3856" width="2.5" style="29" customWidth="1"/>
    <col min="3857" max="3857" width="2.375" style="29" customWidth="1"/>
    <col min="3858" max="3861" width="9.875" style="29" customWidth="1"/>
    <col min="3862" max="3862" width="13.5" style="29" bestFit="1" customWidth="1"/>
    <col min="3863" max="4096" width="9" style="29"/>
    <col min="4097" max="4098" width="2.5" style="29" customWidth="1"/>
    <col min="4099" max="4099" width="9.5" style="29" customWidth="1"/>
    <col min="4100" max="4106" width="1.875" style="29" customWidth="1"/>
    <col min="4107" max="4111" width="13.125" style="29" customWidth="1"/>
    <col min="4112" max="4112" width="2.5" style="29" customWidth="1"/>
    <col min="4113" max="4113" width="2.375" style="29" customWidth="1"/>
    <col min="4114" max="4117" width="9.875" style="29" customWidth="1"/>
    <col min="4118" max="4118" width="13.5" style="29" bestFit="1" customWidth="1"/>
    <col min="4119" max="4352" width="9" style="29"/>
    <col min="4353" max="4354" width="2.5" style="29" customWidth="1"/>
    <col min="4355" max="4355" width="9.5" style="29" customWidth="1"/>
    <col min="4356" max="4362" width="1.875" style="29" customWidth="1"/>
    <col min="4363" max="4367" width="13.125" style="29" customWidth="1"/>
    <col min="4368" max="4368" width="2.5" style="29" customWidth="1"/>
    <col min="4369" max="4369" width="2.375" style="29" customWidth="1"/>
    <col min="4370" max="4373" width="9.875" style="29" customWidth="1"/>
    <col min="4374" max="4374" width="13.5" style="29" bestFit="1" customWidth="1"/>
    <col min="4375" max="4608" width="9" style="29"/>
    <col min="4609" max="4610" width="2.5" style="29" customWidth="1"/>
    <col min="4611" max="4611" width="9.5" style="29" customWidth="1"/>
    <col min="4612" max="4618" width="1.875" style="29" customWidth="1"/>
    <col min="4619" max="4623" width="13.125" style="29" customWidth="1"/>
    <col min="4624" max="4624" width="2.5" style="29" customWidth="1"/>
    <col min="4625" max="4625" width="2.375" style="29" customWidth="1"/>
    <col min="4626" max="4629" width="9.875" style="29" customWidth="1"/>
    <col min="4630" max="4630" width="13.5" style="29" bestFit="1" customWidth="1"/>
    <col min="4631" max="4864" width="9" style="29"/>
    <col min="4865" max="4866" width="2.5" style="29" customWidth="1"/>
    <col min="4867" max="4867" width="9.5" style="29" customWidth="1"/>
    <col min="4868" max="4874" width="1.875" style="29" customWidth="1"/>
    <col min="4875" max="4879" width="13.125" style="29" customWidth="1"/>
    <col min="4880" max="4880" width="2.5" style="29" customWidth="1"/>
    <col min="4881" max="4881" width="2.375" style="29" customWidth="1"/>
    <col min="4882" max="4885" width="9.875" style="29" customWidth="1"/>
    <col min="4886" max="4886" width="13.5" style="29" bestFit="1" customWidth="1"/>
    <col min="4887" max="5120" width="9" style="29"/>
    <col min="5121" max="5122" width="2.5" style="29" customWidth="1"/>
    <col min="5123" max="5123" width="9.5" style="29" customWidth="1"/>
    <col min="5124" max="5130" width="1.875" style="29" customWidth="1"/>
    <col min="5131" max="5135" width="13.125" style="29" customWidth="1"/>
    <col min="5136" max="5136" width="2.5" style="29" customWidth="1"/>
    <col min="5137" max="5137" width="2.375" style="29" customWidth="1"/>
    <col min="5138" max="5141" width="9.875" style="29" customWidth="1"/>
    <col min="5142" max="5142" width="13.5" style="29" bestFit="1" customWidth="1"/>
    <col min="5143" max="5376" width="9" style="29"/>
    <col min="5377" max="5378" width="2.5" style="29" customWidth="1"/>
    <col min="5379" max="5379" width="9.5" style="29" customWidth="1"/>
    <col min="5380" max="5386" width="1.875" style="29" customWidth="1"/>
    <col min="5387" max="5391" width="13.125" style="29" customWidth="1"/>
    <col min="5392" max="5392" width="2.5" style="29" customWidth="1"/>
    <col min="5393" max="5393" width="2.375" style="29" customWidth="1"/>
    <col min="5394" max="5397" width="9.875" style="29" customWidth="1"/>
    <col min="5398" max="5398" width="13.5" style="29" bestFit="1" customWidth="1"/>
    <col min="5399" max="5632" width="9" style="29"/>
    <col min="5633" max="5634" width="2.5" style="29" customWidth="1"/>
    <col min="5635" max="5635" width="9.5" style="29" customWidth="1"/>
    <col min="5636" max="5642" width="1.875" style="29" customWidth="1"/>
    <col min="5643" max="5647" width="13.125" style="29" customWidth="1"/>
    <col min="5648" max="5648" width="2.5" style="29" customWidth="1"/>
    <col min="5649" max="5649" width="2.375" style="29" customWidth="1"/>
    <col min="5650" max="5653" width="9.875" style="29" customWidth="1"/>
    <col min="5654" max="5654" width="13.5" style="29" bestFit="1" customWidth="1"/>
    <col min="5655" max="5888" width="9" style="29"/>
    <col min="5889" max="5890" width="2.5" style="29" customWidth="1"/>
    <col min="5891" max="5891" width="9.5" style="29" customWidth="1"/>
    <col min="5892" max="5898" width="1.875" style="29" customWidth="1"/>
    <col min="5899" max="5903" width="13.125" style="29" customWidth="1"/>
    <col min="5904" max="5904" width="2.5" style="29" customWidth="1"/>
    <col min="5905" max="5905" width="2.375" style="29" customWidth="1"/>
    <col min="5906" max="5909" width="9.875" style="29" customWidth="1"/>
    <col min="5910" max="5910" width="13.5" style="29" bestFit="1" customWidth="1"/>
    <col min="5911" max="6144" width="9" style="29"/>
    <col min="6145" max="6146" width="2.5" style="29" customWidth="1"/>
    <col min="6147" max="6147" width="9.5" style="29" customWidth="1"/>
    <col min="6148" max="6154" width="1.875" style="29" customWidth="1"/>
    <col min="6155" max="6159" width="13.125" style="29" customWidth="1"/>
    <col min="6160" max="6160" width="2.5" style="29" customWidth="1"/>
    <col min="6161" max="6161" width="2.375" style="29" customWidth="1"/>
    <col min="6162" max="6165" width="9.875" style="29" customWidth="1"/>
    <col min="6166" max="6166" width="13.5" style="29" bestFit="1" customWidth="1"/>
    <col min="6167" max="6400" width="9" style="29"/>
    <col min="6401" max="6402" width="2.5" style="29" customWidth="1"/>
    <col min="6403" max="6403" width="9.5" style="29" customWidth="1"/>
    <col min="6404" max="6410" width="1.875" style="29" customWidth="1"/>
    <col min="6411" max="6415" width="13.125" style="29" customWidth="1"/>
    <col min="6416" max="6416" width="2.5" style="29" customWidth="1"/>
    <col min="6417" max="6417" width="2.375" style="29" customWidth="1"/>
    <col min="6418" max="6421" width="9.875" style="29" customWidth="1"/>
    <col min="6422" max="6422" width="13.5" style="29" bestFit="1" customWidth="1"/>
    <col min="6423" max="6656" width="9" style="29"/>
    <col min="6657" max="6658" width="2.5" style="29" customWidth="1"/>
    <col min="6659" max="6659" width="9.5" style="29" customWidth="1"/>
    <col min="6660" max="6666" width="1.875" style="29" customWidth="1"/>
    <col min="6667" max="6671" width="13.125" style="29" customWidth="1"/>
    <col min="6672" max="6672" width="2.5" style="29" customWidth="1"/>
    <col min="6673" max="6673" width="2.375" style="29" customWidth="1"/>
    <col min="6674" max="6677" width="9.875" style="29" customWidth="1"/>
    <col min="6678" max="6678" width="13.5" style="29" bestFit="1" customWidth="1"/>
    <col min="6679" max="6912" width="9" style="29"/>
    <col min="6913" max="6914" width="2.5" style="29" customWidth="1"/>
    <col min="6915" max="6915" width="9.5" style="29" customWidth="1"/>
    <col min="6916" max="6922" width="1.875" style="29" customWidth="1"/>
    <col min="6923" max="6927" width="13.125" style="29" customWidth="1"/>
    <col min="6928" max="6928" width="2.5" style="29" customWidth="1"/>
    <col min="6929" max="6929" width="2.375" style="29" customWidth="1"/>
    <col min="6930" max="6933" width="9.875" style="29" customWidth="1"/>
    <col min="6934" max="6934" width="13.5" style="29" bestFit="1" customWidth="1"/>
    <col min="6935" max="7168" width="9" style="29"/>
    <col min="7169" max="7170" width="2.5" style="29" customWidth="1"/>
    <col min="7171" max="7171" width="9.5" style="29" customWidth="1"/>
    <col min="7172" max="7178" width="1.875" style="29" customWidth="1"/>
    <col min="7179" max="7183" width="13.125" style="29" customWidth="1"/>
    <col min="7184" max="7184" width="2.5" style="29" customWidth="1"/>
    <col min="7185" max="7185" width="2.375" style="29" customWidth="1"/>
    <col min="7186" max="7189" width="9.875" style="29" customWidth="1"/>
    <col min="7190" max="7190" width="13.5" style="29" bestFit="1" customWidth="1"/>
    <col min="7191" max="7424" width="9" style="29"/>
    <col min="7425" max="7426" width="2.5" style="29" customWidth="1"/>
    <col min="7427" max="7427" width="9.5" style="29" customWidth="1"/>
    <col min="7428" max="7434" width="1.875" style="29" customWidth="1"/>
    <col min="7435" max="7439" width="13.125" style="29" customWidth="1"/>
    <col min="7440" max="7440" width="2.5" style="29" customWidth="1"/>
    <col min="7441" max="7441" width="2.375" style="29" customWidth="1"/>
    <col min="7442" max="7445" width="9.875" style="29" customWidth="1"/>
    <col min="7446" max="7446" width="13.5" style="29" bestFit="1" customWidth="1"/>
    <col min="7447" max="7680" width="9" style="29"/>
    <col min="7681" max="7682" width="2.5" style="29" customWidth="1"/>
    <col min="7683" max="7683" width="9.5" style="29" customWidth="1"/>
    <col min="7684" max="7690" width="1.875" style="29" customWidth="1"/>
    <col min="7691" max="7695" width="13.125" style="29" customWidth="1"/>
    <col min="7696" max="7696" width="2.5" style="29" customWidth="1"/>
    <col min="7697" max="7697" width="2.375" style="29" customWidth="1"/>
    <col min="7698" max="7701" width="9.875" style="29" customWidth="1"/>
    <col min="7702" max="7702" width="13.5" style="29" bestFit="1" customWidth="1"/>
    <col min="7703" max="7936" width="9" style="29"/>
    <col min="7937" max="7938" width="2.5" style="29" customWidth="1"/>
    <col min="7939" max="7939" width="9.5" style="29" customWidth="1"/>
    <col min="7940" max="7946" width="1.875" style="29" customWidth="1"/>
    <col min="7947" max="7951" width="13.125" style="29" customWidth="1"/>
    <col min="7952" max="7952" width="2.5" style="29" customWidth="1"/>
    <col min="7953" max="7953" width="2.375" style="29" customWidth="1"/>
    <col min="7954" max="7957" width="9.875" style="29" customWidth="1"/>
    <col min="7958" max="7958" width="13.5" style="29" bestFit="1" customWidth="1"/>
    <col min="7959" max="8192" width="9" style="29"/>
    <col min="8193" max="8194" width="2.5" style="29" customWidth="1"/>
    <col min="8195" max="8195" width="9.5" style="29" customWidth="1"/>
    <col min="8196" max="8202" width="1.875" style="29" customWidth="1"/>
    <col min="8203" max="8207" width="13.125" style="29" customWidth="1"/>
    <col min="8208" max="8208" width="2.5" style="29" customWidth="1"/>
    <col min="8209" max="8209" width="2.375" style="29" customWidth="1"/>
    <col min="8210" max="8213" width="9.875" style="29" customWidth="1"/>
    <col min="8214" max="8214" width="13.5" style="29" bestFit="1" customWidth="1"/>
    <col min="8215" max="8448" width="9" style="29"/>
    <col min="8449" max="8450" width="2.5" style="29" customWidth="1"/>
    <col min="8451" max="8451" width="9.5" style="29" customWidth="1"/>
    <col min="8452" max="8458" width="1.875" style="29" customWidth="1"/>
    <col min="8459" max="8463" width="13.125" style="29" customWidth="1"/>
    <col min="8464" max="8464" width="2.5" style="29" customWidth="1"/>
    <col min="8465" max="8465" width="2.375" style="29" customWidth="1"/>
    <col min="8466" max="8469" width="9.875" style="29" customWidth="1"/>
    <col min="8470" max="8470" width="13.5" style="29" bestFit="1" customWidth="1"/>
    <col min="8471" max="8704" width="9" style="29"/>
    <col min="8705" max="8706" width="2.5" style="29" customWidth="1"/>
    <col min="8707" max="8707" width="9.5" style="29" customWidth="1"/>
    <col min="8708" max="8714" width="1.875" style="29" customWidth="1"/>
    <col min="8715" max="8719" width="13.125" style="29" customWidth="1"/>
    <col min="8720" max="8720" width="2.5" style="29" customWidth="1"/>
    <col min="8721" max="8721" width="2.375" style="29" customWidth="1"/>
    <col min="8722" max="8725" width="9.875" style="29" customWidth="1"/>
    <col min="8726" max="8726" width="13.5" style="29" bestFit="1" customWidth="1"/>
    <col min="8727" max="8960" width="9" style="29"/>
    <col min="8961" max="8962" width="2.5" style="29" customWidth="1"/>
    <col min="8963" max="8963" width="9.5" style="29" customWidth="1"/>
    <col min="8964" max="8970" width="1.875" style="29" customWidth="1"/>
    <col min="8971" max="8975" width="13.125" style="29" customWidth="1"/>
    <col min="8976" max="8976" width="2.5" style="29" customWidth="1"/>
    <col min="8977" max="8977" width="2.375" style="29" customWidth="1"/>
    <col min="8978" max="8981" width="9.875" style="29" customWidth="1"/>
    <col min="8982" max="8982" width="13.5" style="29" bestFit="1" customWidth="1"/>
    <col min="8983" max="9216" width="9" style="29"/>
    <col min="9217" max="9218" width="2.5" style="29" customWidth="1"/>
    <col min="9219" max="9219" width="9.5" style="29" customWidth="1"/>
    <col min="9220" max="9226" width="1.875" style="29" customWidth="1"/>
    <col min="9227" max="9231" width="13.125" style="29" customWidth="1"/>
    <col min="9232" max="9232" width="2.5" style="29" customWidth="1"/>
    <col min="9233" max="9233" width="2.375" style="29" customWidth="1"/>
    <col min="9234" max="9237" width="9.875" style="29" customWidth="1"/>
    <col min="9238" max="9238" width="13.5" style="29" bestFit="1" customWidth="1"/>
    <col min="9239" max="9472" width="9" style="29"/>
    <col min="9473" max="9474" width="2.5" style="29" customWidth="1"/>
    <col min="9475" max="9475" width="9.5" style="29" customWidth="1"/>
    <col min="9476" max="9482" width="1.875" style="29" customWidth="1"/>
    <col min="9483" max="9487" width="13.125" style="29" customWidth="1"/>
    <col min="9488" max="9488" width="2.5" style="29" customWidth="1"/>
    <col min="9489" max="9489" width="2.375" style="29" customWidth="1"/>
    <col min="9490" max="9493" width="9.875" style="29" customWidth="1"/>
    <col min="9494" max="9494" width="13.5" style="29" bestFit="1" customWidth="1"/>
    <col min="9495" max="9728" width="9" style="29"/>
    <col min="9729" max="9730" width="2.5" style="29" customWidth="1"/>
    <col min="9731" max="9731" width="9.5" style="29" customWidth="1"/>
    <col min="9732" max="9738" width="1.875" style="29" customWidth="1"/>
    <col min="9739" max="9743" width="13.125" style="29" customWidth="1"/>
    <col min="9744" max="9744" width="2.5" style="29" customWidth="1"/>
    <col min="9745" max="9745" width="2.375" style="29" customWidth="1"/>
    <col min="9746" max="9749" width="9.875" style="29" customWidth="1"/>
    <col min="9750" max="9750" width="13.5" style="29" bestFit="1" customWidth="1"/>
    <col min="9751" max="9984" width="9" style="29"/>
    <col min="9985" max="9986" width="2.5" style="29" customWidth="1"/>
    <col min="9987" max="9987" width="9.5" style="29" customWidth="1"/>
    <col min="9988" max="9994" width="1.875" style="29" customWidth="1"/>
    <col min="9995" max="9999" width="13.125" style="29" customWidth="1"/>
    <col min="10000" max="10000" width="2.5" style="29" customWidth="1"/>
    <col min="10001" max="10001" width="2.375" style="29" customWidth="1"/>
    <col min="10002" max="10005" width="9.875" style="29" customWidth="1"/>
    <col min="10006" max="10006" width="13.5" style="29" bestFit="1" customWidth="1"/>
    <col min="10007" max="10240" width="9" style="29"/>
    <col min="10241" max="10242" width="2.5" style="29" customWidth="1"/>
    <col min="10243" max="10243" width="9.5" style="29" customWidth="1"/>
    <col min="10244" max="10250" width="1.875" style="29" customWidth="1"/>
    <col min="10251" max="10255" width="13.125" style="29" customWidth="1"/>
    <col min="10256" max="10256" width="2.5" style="29" customWidth="1"/>
    <col min="10257" max="10257" width="2.375" style="29" customWidth="1"/>
    <col min="10258" max="10261" width="9.875" style="29" customWidth="1"/>
    <col min="10262" max="10262" width="13.5" style="29" bestFit="1" customWidth="1"/>
    <col min="10263" max="10496" width="9" style="29"/>
    <col min="10497" max="10498" width="2.5" style="29" customWidth="1"/>
    <col min="10499" max="10499" width="9.5" style="29" customWidth="1"/>
    <col min="10500" max="10506" width="1.875" style="29" customWidth="1"/>
    <col min="10507" max="10511" width="13.125" style="29" customWidth="1"/>
    <col min="10512" max="10512" width="2.5" style="29" customWidth="1"/>
    <col min="10513" max="10513" width="2.375" style="29" customWidth="1"/>
    <col min="10514" max="10517" width="9.875" style="29" customWidth="1"/>
    <col min="10518" max="10518" width="13.5" style="29" bestFit="1" customWidth="1"/>
    <col min="10519" max="10752" width="9" style="29"/>
    <col min="10753" max="10754" width="2.5" style="29" customWidth="1"/>
    <col min="10755" max="10755" width="9.5" style="29" customWidth="1"/>
    <col min="10756" max="10762" width="1.875" style="29" customWidth="1"/>
    <col min="10763" max="10767" width="13.125" style="29" customWidth="1"/>
    <col min="10768" max="10768" width="2.5" style="29" customWidth="1"/>
    <col min="10769" max="10769" width="2.375" style="29" customWidth="1"/>
    <col min="10770" max="10773" width="9.875" style="29" customWidth="1"/>
    <col min="10774" max="10774" width="13.5" style="29" bestFit="1" customWidth="1"/>
    <col min="10775" max="11008" width="9" style="29"/>
    <col min="11009" max="11010" width="2.5" style="29" customWidth="1"/>
    <col min="11011" max="11011" width="9.5" style="29" customWidth="1"/>
    <col min="11012" max="11018" width="1.875" style="29" customWidth="1"/>
    <col min="11019" max="11023" width="13.125" style="29" customWidth="1"/>
    <col min="11024" max="11024" width="2.5" style="29" customWidth="1"/>
    <col min="11025" max="11025" width="2.375" style="29" customWidth="1"/>
    <col min="11026" max="11029" width="9.875" style="29" customWidth="1"/>
    <col min="11030" max="11030" width="13.5" style="29" bestFit="1" customWidth="1"/>
    <col min="11031" max="11264" width="9" style="29"/>
    <col min="11265" max="11266" width="2.5" style="29" customWidth="1"/>
    <col min="11267" max="11267" width="9.5" style="29" customWidth="1"/>
    <col min="11268" max="11274" width="1.875" style="29" customWidth="1"/>
    <col min="11275" max="11279" width="13.125" style="29" customWidth="1"/>
    <col min="11280" max="11280" width="2.5" style="29" customWidth="1"/>
    <col min="11281" max="11281" width="2.375" style="29" customWidth="1"/>
    <col min="11282" max="11285" width="9.875" style="29" customWidth="1"/>
    <col min="11286" max="11286" width="13.5" style="29" bestFit="1" customWidth="1"/>
    <col min="11287" max="11520" width="9" style="29"/>
    <col min="11521" max="11522" width="2.5" style="29" customWidth="1"/>
    <col min="11523" max="11523" width="9.5" style="29" customWidth="1"/>
    <col min="11524" max="11530" width="1.875" style="29" customWidth="1"/>
    <col min="11531" max="11535" width="13.125" style="29" customWidth="1"/>
    <col min="11536" max="11536" width="2.5" style="29" customWidth="1"/>
    <col min="11537" max="11537" width="2.375" style="29" customWidth="1"/>
    <col min="11538" max="11541" width="9.875" style="29" customWidth="1"/>
    <col min="11542" max="11542" width="13.5" style="29" bestFit="1" customWidth="1"/>
    <col min="11543" max="11776" width="9" style="29"/>
    <col min="11777" max="11778" width="2.5" style="29" customWidth="1"/>
    <col min="11779" max="11779" width="9.5" style="29" customWidth="1"/>
    <col min="11780" max="11786" width="1.875" style="29" customWidth="1"/>
    <col min="11787" max="11791" width="13.125" style="29" customWidth="1"/>
    <col min="11792" max="11792" width="2.5" style="29" customWidth="1"/>
    <col min="11793" max="11793" width="2.375" style="29" customWidth="1"/>
    <col min="11794" max="11797" width="9.875" style="29" customWidth="1"/>
    <col min="11798" max="11798" width="13.5" style="29" bestFit="1" customWidth="1"/>
    <col min="11799" max="12032" width="9" style="29"/>
    <col min="12033" max="12034" width="2.5" style="29" customWidth="1"/>
    <col min="12035" max="12035" width="9.5" style="29" customWidth="1"/>
    <col min="12036" max="12042" width="1.875" style="29" customWidth="1"/>
    <col min="12043" max="12047" width="13.125" style="29" customWidth="1"/>
    <col min="12048" max="12048" width="2.5" style="29" customWidth="1"/>
    <col min="12049" max="12049" width="2.375" style="29" customWidth="1"/>
    <col min="12050" max="12053" width="9.875" style="29" customWidth="1"/>
    <col min="12054" max="12054" width="13.5" style="29" bestFit="1" customWidth="1"/>
    <col min="12055" max="12288" width="9" style="29"/>
    <col min="12289" max="12290" width="2.5" style="29" customWidth="1"/>
    <col min="12291" max="12291" width="9.5" style="29" customWidth="1"/>
    <col min="12292" max="12298" width="1.875" style="29" customWidth="1"/>
    <col min="12299" max="12303" width="13.125" style="29" customWidth="1"/>
    <col min="12304" max="12304" width="2.5" style="29" customWidth="1"/>
    <col min="12305" max="12305" width="2.375" style="29" customWidth="1"/>
    <col min="12306" max="12309" width="9.875" style="29" customWidth="1"/>
    <col min="12310" max="12310" width="13.5" style="29" bestFit="1" customWidth="1"/>
    <col min="12311" max="12544" width="9" style="29"/>
    <col min="12545" max="12546" width="2.5" style="29" customWidth="1"/>
    <col min="12547" max="12547" width="9.5" style="29" customWidth="1"/>
    <col min="12548" max="12554" width="1.875" style="29" customWidth="1"/>
    <col min="12555" max="12559" width="13.125" style="29" customWidth="1"/>
    <col min="12560" max="12560" width="2.5" style="29" customWidth="1"/>
    <col min="12561" max="12561" width="2.375" style="29" customWidth="1"/>
    <col min="12562" max="12565" width="9.875" style="29" customWidth="1"/>
    <col min="12566" max="12566" width="13.5" style="29" bestFit="1" customWidth="1"/>
    <col min="12567" max="12800" width="9" style="29"/>
    <col min="12801" max="12802" width="2.5" style="29" customWidth="1"/>
    <col min="12803" max="12803" width="9.5" style="29" customWidth="1"/>
    <col min="12804" max="12810" width="1.875" style="29" customWidth="1"/>
    <col min="12811" max="12815" width="13.125" style="29" customWidth="1"/>
    <col min="12816" max="12816" width="2.5" style="29" customWidth="1"/>
    <col min="12817" max="12817" width="2.375" style="29" customWidth="1"/>
    <col min="12818" max="12821" width="9.875" style="29" customWidth="1"/>
    <col min="12822" max="12822" width="13.5" style="29" bestFit="1" customWidth="1"/>
    <col min="12823" max="13056" width="9" style="29"/>
    <col min="13057" max="13058" width="2.5" style="29" customWidth="1"/>
    <col min="13059" max="13059" width="9.5" style="29" customWidth="1"/>
    <col min="13060" max="13066" width="1.875" style="29" customWidth="1"/>
    <col min="13067" max="13071" width="13.125" style="29" customWidth="1"/>
    <col min="13072" max="13072" width="2.5" style="29" customWidth="1"/>
    <col min="13073" max="13073" width="2.375" style="29" customWidth="1"/>
    <col min="13074" max="13077" width="9.875" style="29" customWidth="1"/>
    <col min="13078" max="13078" width="13.5" style="29" bestFit="1" customWidth="1"/>
    <col min="13079" max="13312" width="9" style="29"/>
    <col min="13313" max="13314" width="2.5" style="29" customWidth="1"/>
    <col min="13315" max="13315" width="9.5" style="29" customWidth="1"/>
    <col min="13316" max="13322" width="1.875" style="29" customWidth="1"/>
    <col min="13323" max="13327" width="13.125" style="29" customWidth="1"/>
    <col min="13328" max="13328" width="2.5" style="29" customWidth="1"/>
    <col min="13329" max="13329" width="2.375" style="29" customWidth="1"/>
    <col min="13330" max="13333" width="9.875" style="29" customWidth="1"/>
    <col min="13334" max="13334" width="13.5" style="29" bestFit="1" customWidth="1"/>
    <col min="13335" max="13568" width="9" style="29"/>
    <col min="13569" max="13570" width="2.5" style="29" customWidth="1"/>
    <col min="13571" max="13571" width="9.5" style="29" customWidth="1"/>
    <col min="13572" max="13578" width="1.875" style="29" customWidth="1"/>
    <col min="13579" max="13583" width="13.125" style="29" customWidth="1"/>
    <col min="13584" max="13584" width="2.5" style="29" customWidth="1"/>
    <col min="13585" max="13585" width="2.375" style="29" customWidth="1"/>
    <col min="13586" max="13589" width="9.875" style="29" customWidth="1"/>
    <col min="13590" max="13590" width="13.5" style="29" bestFit="1" customWidth="1"/>
    <col min="13591" max="13824" width="9" style="29"/>
    <col min="13825" max="13826" width="2.5" style="29" customWidth="1"/>
    <col min="13827" max="13827" width="9.5" style="29" customWidth="1"/>
    <col min="13828" max="13834" width="1.875" style="29" customWidth="1"/>
    <col min="13835" max="13839" width="13.125" style="29" customWidth="1"/>
    <col min="13840" max="13840" width="2.5" style="29" customWidth="1"/>
    <col min="13841" max="13841" width="2.375" style="29" customWidth="1"/>
    <col min="13842" max="13845" width="9.875" style="29" customWidth="1"/>
    <col min="13846" max="13846" width="13.5" style="29" bestFit="1" customWidth="1"/>
    <col min="13847" max="14080" width="9" style="29"/>
    <col min="14081" max="14082" width="2.5" style="29" customWidth="1"/>
    <col min="14083" max="14083" width="9.5" style="29" customWidth="1"/>
    <col min="14084" max="14090" width="1.875" style="29" customWidth="1"/>
    <col min="14091" max="14095" width="13.125" style="29" customWidth="1"/>
    <col min="14096" max="14096" width="2.5" style="29" customWidth="1"/>
    <col min="14097" max="14097" width="2.375" style="29" customWidth="1"/>
    <col min="14098" max="14101" width="9.875" style="29" customWidth="1"/>
    <col min="14102" max="14102" width="13.5" style="29" bestFit="1" customWidth="1"/>
    <col min="14103" max="14336" width="9" style="29"/>
    <col min="14337" max="14338" width="2.5" style="29" customWidth="1"/>
    <col min="14339" max="14339" width="9.5" style="29" customWidth="1"/>
    <col min="14340" max="14346" width="1.875" style="29" customWidth="1"/>
    <col min="14347" max="14351" width="13.125" style="29" customWidth="1"/>
    <col min="14352" max="14352" width="2.5" style="29" customWidth="1"/>
    <col min="14353" max="14353" width="2.375" style="29" customWidth="1"/>
    <col min="14354" max="14357" width="9.875" style="29" customWidth="1"/>
    <col min="14358" max="14358" width="13.5" style="29" bestFit="1" customWidth="1"/>
    <col min="14359" max="14592" width="9" style="29"/>
    <col min="14593" max="14594" width="2.5" style="29" customWidth="1"/>
    <col min="14595" max="14595" width="9.5" style="29" customWidth="1"/>
    <col min="14596" max="14602" width="1.875" style="29" customWidth="1"/>
    <col min="14603" max="14607" width="13.125" style="29" customWidth="1"/>
    <col min="14608" max="14608" width="2.5" style="29" customWidth="1"/>
    <col min="14609" max="14609" width="2.375" style="29" customWidth="1"/>
    <col min="14610" max="14613" width="9.875" style="29" customWidth="1"/>
    <col min="14614" max="14614" width="13.5" style="29" bestFit="1" customWidth="1"/>
    <col min="14615" max="14848" width="9" style="29"/>
    <col min="14849" max="14850" width="2.5" style="29" customWidth="1"/>
    <col min="14851" max="14851" width="9.5" style="29" customWidth="1"/>
    <col min="14852" max="14858" width="1.875" style="29" customWidth="1"/>
    <col min="14859" max="14863" width="13.125" style="29" customWidth="1"/>
    <col min="14864" max="14864" width="2.5" style="29" customWidth="1"/>
    <col min="14865" max="14865" width="2.375" style="29" customWidth="1"/>
    <col min="14866" max="14869" width="9.875" style="29" customWidth="1"/>
    <col min="14870" max="14870" width="13.5" style="29" bestFit="1" customWidth="1"/>
    <col min="14871" max="15104" width="9" style="29"/>
    <col min="15105" max="15106" width="2.5" style="29" customWidth="1"/>
    <col min="15107" max="15107" width="9.5" style="29" customWidth="1"/>
    <col min="15108" max="15114" width="1.875" style="29" customWidth="1"/>
    <col min="15115" max="15119" width="13.125" style="29" customWidth="1"/>
    <col min="15120" max="15120" width="2.5" style="29" customWidth="1"/>
    <col min="15121" max="15121" width="2.375" style="29" customWidth="1"/>
    <col min="15122" max="15125" width="9.875" style="29" customWidth="1"/>
    <col min="15126" max="15126" width="13.5" style="29" bestFit="1" customWidth="1"/>
    <col min="15127" max="15360" width="9" style="29"/>
    <col min="15361" max="15362" width="2.5" style="29" customWidth="1"/>
    <col min="15363" max="15363" width="9.5" style="29" customWidth="1"/>
    <col min="15364" max="15370" width="1.875" style="29" customWidth="1"/>
    <col min="15371" max="15375" width="13.125" style="29" customWidth="1"/>
    <col min="15376" max="15376" width="2.5" style="29" customWidth="1"/>
    <col min="15377" max="15377" width="2.375" style="29" customWidth="1"/>
    <col min="15378" max="15381" width="9.875" style="29" customWidth="1"/>
    <col min="15382" max="15382" width="13.5" style="29" bestFit="1" customWidth="1"/>
    <col min="15383" max="15616" width="9" style="29"/>
    <col min="15617" max="15618" width="2.5" style="29" customWidth="1"/>
    <col min="15619" max="15619" width="9.5" style="29" customWidth="1"/>
    <col min="15620" max="15626" width="1.875" style="29" customWidth="1"/>
    <col min="15627" max="15631" width="13.125" style="29" customWidth="1"/>
    <col min="15632" max="15632" width="2.5" style="29" customWidth="1"/>
    <col min="15633" max="15633" width="2.375" style="29" customWidth="1"/>
    <col min="15634" max="15637" width="9.875" style="29" customWidth="1"/>
    <col min="15638" max="15638" width="13.5" style="29" bestFit="1" customWidth="1"/>
    <col min="15639" max="15872" width="9" style="29"/>
    <col min="15873" max="15874" width="2.5" style="29" customWidth="1"/>
    <col min="15875" max="15875" width="9.5" style="29" customWidth="1"/>
    <col min="15876" max="15882" width="1.875" style="29" customWidth="1"/>
    <col min="15883" max="15887" width="13.125" style="29" customWidth="1"/>
    <col min="15888" max="15888" width="2.5" style="29" customWidth="1"/>
    <col min="15889" max="15889" width="2.375" style="29" customWidth="1"/>
    <col min="15890" max="15893" width="9.875" style="29" customWidth="1"/>
    <col min="15894" max="15894" width="13.5" style="29" bestFit="1" customWidth="1"/>
    <col min="15895" max="16128" width="9" style="29"/>
    <col min="16129" max="16130" width="2.5" style="29" customWidth="1"/>
    <col min="16131" max="16131" width="9.5" style="29" customWidth="1"/>
    <col min="16132" max="16138" width="1.875" style="29" customWidth="1"/>
    <col min="16139" max="16143" width="13.125" style="29" customWidth="1"/>
    <col min="16144" max="16144" width="2.5" style="29" customWidth="1"/>
    <col min="16145" max="16145" width="2.375" style="29" customWidth="1"/>
    <col min="16146" max="16149" width="9.875" style="29" customWidth="1"/>
    <col min="16150" max="16150" width="13.5" style="29" bestFit="1" customWidth="1"/>
    <col min="16151" max="16384" width="9" style="29"/>
  </cols>
  <sheetData>
    <row r="1" spans="2:23" ht="17.25">
      <c r="C1" s="51"/>
      <c r="D1" s="52" t="s">
        <v>80</v>
      </c>
    </row>
    <row r="2" spans="2:23" ht="17.25">
      <c r="C2" s="32" t="s">
        <v>51</v>
      </c>
    </row>
    <row r="3" spans="2:23" ht="17.25" customHeight="1">
      <c r="C3" s="32" t="s">
        <v>81</v>
      </c>
    </row>
    <row r="4" spans="2:23" ht="17.25" customHeight="1" thickBot="1">
      <c r="B4" s="35"/>
      <c r="C4" s="283" t="s">
        <v>82</v>
      </c>
      <c r="D4" s="283"/>
      <c r="E4" s="283"/>
      <c r="F4" s="283"/>
      <c r="G4" s="283"/>
      <c r="H4" s="283"/>
      <c r="I4" s="287">
        <v>1</v>
      </c>
      <c r="J4" s="287"/>
      <c r="K4" s="36"/>
      <c r="L4" s="36"/>
      <c r="M4" s="36"/>
      <c r="N4" s="36"/>
      <c r="O4" s="36"/>
      <c r="P4" s="37"/>
      <c r="T4" s="29" t="s">
        <v>83</v>
      </c>
    </row>
    <row r="5" spans="2:23" ht="17.25" customHeight="1" thickTop="1">
      <c r="B5" s="38"/>
      <c r="C5" s="284"/>
      <c r="D5" s="284"/>
      <c r="E5" s="284"/>
      <c r="F5" s="284"/>
      <c r="G5" s="284"/>
      <c r="H5" s="284"/>
      <c r="I5" s="288"/>
      <c r="J5" s="288"/>
      <c r="K5" s="31"/>
      <c r="L5" s="232" t="s">
        <v>84</v>
      </c>
      <c r="M5" s="233"/>
      <c r="N5" s="233"/>
      <c r="O5" s="233"/>
      <c r="P5" s="234"/>
      <c r="T5" s="29" t="s">
        <v>85</v>
      </c>
      <c r="V5" s="53" t="s">
        <v>86</v>
      </c>
      <c r="W5" s="54">
        <v>0.08</v>
      </c>
    </row>
    <row r="6" spans="2:23" ht="16.5" customHeight="1">
      <c r="B6" s="38"/>
      <c r="C6" s="31"/>
      <c r="D6" s="31"/>
      <c r="E6" s="31"/>
      <c r="F6" s="31"/>
      <c r="G6" s="31"/>
      <c r="H6" s="31"/>
      <c r="I6" s="31"/>
      <c r="J6" s="31"/>
      <c r="K6" s="31"/>
      <c r="L6" s="235"/>
      <c r="M6" s="236"/>
      <c r="N6" s="236"/>
      <c r="O6" s="236"/>
      <c r="P6" s="237"/>
      <c r="V6" s="53" t="s">
        <v>87</v>
      </c>
      <c r="W6" s="55">
        <v>0.1</v>
      </c>
    </row>
    <row r="7" spans="2:23" ht="17.25" customHeight="1">
      <c r="B7" s="38"/>
      <c r="C7" s="186" t="s">
        <v>56</v>
      </c>
      <c r="D7" s="275">
        <f>IF(基本情報入力欄!D11="","",基本情報入力欄!D11)</f>
        <v>44536</v>
      </c>
      <c r="E7" s="276"/>
      <c r="F7" s="276"/>
      <c r="G7" s="276"/>
      <c r="H7" s="276"/>
      <c r="I7" s="277"/>
      <c r="J7" s="56"/>
      <c r="K7" s="31"/>
      <c r="L7" s="235"/>
      <c r="M7" s="236"/>
      <c r="N7" s="236"/>
      <c r="O7" s="236"/>
      <c r="P7" s="237"/>
      <c r="V7" s="53" t="s">
        <v>88</v>
      </c>
      <c r="W7" s="55"/>
    </row>
    <row r="8" spans="2:23" ht="11.25" thickBot="1">
      <c r="B8" s="38"/>
      <c r="C8" s="36"/>
      <c r="D8" s="36"/>
      <c r="E8" s="36"/>
      <c r="F8" s="36"/>
      <c r="G8" s="36"/>
      <c r="H8" s="36"/>
      <c r="I8" s="57"/>
      <c r="J8" s="41"/>
      <c r="K8" s="31"/>
      <c r="L8" s="238"/>
      <c r="M8" s="239"/>
      <c r="N8" s="239"/>
      <c r="O8" s="239"/>
      <c r="P8" s="240"/>
      <c r="V8" s="53" t="s">
        <v>89</v>
      </c>
      <c r="W8" s="58"/>
    </row>
    <row r="9" spans="2:23" ht="12" customHeight="1" thickTop="1">
      <c r="B9" s="38"/>
      <c r="C9" s="31"/>
      <c r="D9" s="31"/>
      <c r="E9" s="31"/>
      <c r="F9" s="31"/>
      <c r="G9" s="31"/>
      <c r="H9" s="31"/>
      <c r="I9" s="31"/>
      <c r="J9" s="31"/>
      <c r="K9" s="31"/>
      <c r="L9" s="44"/>
      <c r="M9" s="44"/>
      <c r="N9" s="44"/>
      <c r="O9" s="44"/>
      <c r="P9" s="40"/>
      <c r="Q9" s="45"/>
      <c r="R9" s="45"/>
      <c r="S9" s="45"/>
      <c r="T9" s="45"/>
      <c r="U9" s="45"/>
      <c r="V9" s="53" t="s">
        <v>90</v>
      </c>
      <c r="W9" s="59"/>
    </row>
    <row r="10" spans="2:23" ht="17.25" customHeight="1" thickBot="1">
      <c r="B10" s="38"/>
      <c r="C10" s="31" t="s">
        <v>91</v>
      </c>
      <c r="D10" s="31"/>
      <c r="E10" s="31"/>
      <c r="F10" s="31"/>
      <c r="G10" s="31"/>
      <c r="H10" s="31"/>
      <c r="I10" s="31"/>
      <c r="J10" s="31"/>
      <c r="K10" s="31"/>
      <c r="L10" s="44"/>
      <c r="M10" s="44"/>
      <c r="N10" s="44"/>
      <c r="O10" s="44"/>
      <c r="P10" s="40"/>
      <c r="Q10" s="45"/>
      <c r="R10" s="45"/>
      <c r="S10" s="45"/>
      <c r="T10" s="45"/>
      <c r="U10" s="45"/>
    </row>
    <row r="11" spans="2:23" ht="17.25" customHeight="1">
      <c r="B11" s="60" t="s">
        <v>92</v>
      </c>
      <c r="C11" s="185" t="s">
        <v>93</v>
      </c>
      <c r="D11" s="278" t="s">
        <v>211</v>
      </c>
      <c r="E11" s="279"/>
      <c r="F11" s="279"/>
      <c r="G11" s="279"/>
      <c r="H11" s="279"/>
      <c r="I11" s="279"/>
      <c r="J11" s="280"/>
      <c r="K11" s="61"/>
      <c r="L11" s="62"/>
      <c r="M11" s="63" t="s">
        <v>94</v>
      </c>
      <c r="N11" s="61"/>
      <c r="O11" s="61"/>
      <c r="P11" s="64"/>
      <c r="R11" s="65"/>
      <c r="S11" s="31" t="s">
        <v>95</v>
      </c>
    </row>
    <row r="12" spans="2:23" ht="17.25" customHeight="1">
      <c r="B12" s="66"/>
      <c r="C12" s="186" t="s">
        <v>96</v>
      </c>
      <c r="D12" s="223" t="s">
        <v>212</v>
      </c>
      <c r="E12" s="224"/>
      <c r="F12" s="224"/>
      <c r="G12" s="224"/>
      <c r="H12" s="224"/>
      <c r="I12" s="224"/>
      <c r="J12" s="224"/>
      <c r="K12" s="224"/>
      <c r="L12" s="225"/>
      <c r="M12" s="241" t="s">
        <v>194</v>
      </c>
      <c r="N12" s="231"/>
      <c r="O12" s="231"/>
      <c r="P12" s="67"/>
      <c r="R12" s="68"/>
      <c r="S12" s="29" t="s">
        <v>98</v>
      </c>
    </row>
    <row r="13" spans="2:23" ht="17.25" customHeight="1" thickBot="1">
      <c r="B13" s="66"/>
      <c r="C13" s="186" t="s">
        <v>99</v>
      </c>
      <c r="D13" s="242">
        <v>1</v>
      </c>
      <c r="E13" s="243"/>
      <c r="F13" s="243"/>
      <c r="G13" s="243"/>
      <c r="H13" s="244"/>
      <c r="I13" s="69"/>
      <c r="J13" s="70"/>
      <c r="K13" s="71"/>
      <c r="L13" s="71"/>
      <c r="M13" s="231" t="s">
        <v>195</v>
      </c>
      <c r="N13" s="231"/>
      <c r="O13" s="231"/>
      <c r="P13" s="67"/>
    </row>
    <row r="14" spans="2:23" ht="17.25" customHeight="1">
      <c r="B14" s="66"/>
      <c r="C14" s="186" t="s">
        <v>100</v>
      </c>
      <c r="D14" s="245">
        <v>1000000</v>
      </c>
      <c r="E14" s="246"/>
      <c r="F14" s="246"/>
      <c r="G14" s="246"/>
      <c r="H14" s="246"/>
      <c r="I14" s="246"/>
      <c r="J14" s="247"/>
      <c r="K14" s="195" t="s">
        <v>101</v>
      </c>
      <c r="L14" s="72"/>
      <c r="M14" s="231" t="s">
        <v>97</v>
      </c>
      <c r="N14" s="231"/>
      <c r="O14" s="231"/>
      <c r="P14" s="67"/>
      <c r="R14" s="73" t="s">
        <v>102</v>
      </c>
      <c r="S14" s="74"/>
      <c r="T14" s="74"/>
      <c r="U14" s="75"/>
    </row>
    <row r="15" spans="2:23" ht="17.25" customHeight="1">
      <c r="B15" s="66"/>
      <c r="C15" s="190"/>
      <c r="D15" s="248" t="s">
        <v>103</v>
      </c>
      <c r="E15" s="249"/>
      <c r="F15" s="249"/>
      <c r="G15" s="249"/>
      <c r="H15" s="249"/>
      <c r="I15" s="249"/>
      <c r="J15" s="249"/>
      <c r="K15" s="162" t="s">
        <v>104</v>
      </c>
      <c r="L15" s="162" t="s">
        <v>105</v>
      </c>
      <c r="M15" s="162" t="s">
        <v>106</v>
      </c>
      <c r="N15" s="163" t="s">
        <v>107</v>
      </c>
      <c r="O15" s="53"/>
      <c r="P15" s="67"/>
      <c r="R15" s="76"/>
      <c r="S15" s="31" t="s">
        <v>108</v>
      </c>
      <c r="T15" s="31"/>
      <c r="U15" s="77"/>
    </row>
    <row r="16" spans="2:23" ht="17.25" customHeight="1">
      <c r="B16" s="66"/>
      <c r="C16" s="190" t="s">
        <v>109</v>
      </c>
      <c r="D16" s="250" t="s">
        <v>213</v>
      </c>
      <c r="E16" s="251"/>
      <c r="F16" s="251"/>
      <c r="G16" s="251"/>
      <c r="H16" s="251"/>
      <c r="I16" s="251"/>
      <c r="J16" s="251"/>
      <c r="K16" s="78" t="s">
        <v>214</v>
      </c>
      <c r="L16" s="179">
        <v>1</v>
      </c>
      <c r="M16" s="206">
        <v>100000</v>
      </c>
      <c r="N16" s="207">
        <f t="shared" ref="N16:N24" si="0">L16*M16</f>
        <v>100000</v>
      </c>
      <c r="O16" s="193" t="s">
        <v>101</v>
      </c>
      <c r="P16" s="67"/>
      <c r="Q16" s="31"/>
      <c r="R16" s="76" t="s">
        <v>110</v>
      </c>
      <c r="S16" s="31"/>
      <c r="T16" s="31"/>
      <c r="U16" s="77"/>
    </row>
    <row r="17" spans="2:21" ht="17.25" customHeight="1">
      <c r="B17" s="66"/>
      <c r="C17" s="190" t="s">
        <v>111</v>
      </c>
      <c r="D17" s="250"/>
      <c r="E17" s="251"/>
      <c r="F17" s="251"/>
      <c r="G17" s="251"/>
      <c r="H17" s="251"/>
      <c r="I17" s="251"/>
      <c r="J17" s="251"/>
      <c r="K17" s="78"/>
      <c r="L17" s="179"/>
      <c r="M17" s="206"/>
      <c r="N17" s="207">
        <f t="shared" si="0"/>
        <v>0</v>
      </c>
      <c r="O17" s="79"/>
      <c r="P17" s="67"/>
      <c r="Q17" s="31"/>
      <c r="R17" s="76"/>
      <c r="S17" s="31"/>
      <c r="T17" s="31"/>
      <c r="U17" s="77"/>
    </row>
    <row r="18" spans="2:21" ht="17.25" customHeight="1">
      <c r="B18" s="66"/>
      <c r="C18" s="190" t="s">
        <v>112</v>
      </c>
      <c r="D18" s="267"/>
      <c r="E18" s="268"/>
      <c r="F18" s="268"/>
      <c r="G18" s="268"/>
      <c r="H18" s="268"/>
      <c r="I18" s="268"/>
      <c r="J18" s="268"/>
      <c r="K18" s="80"/>
      <c r="L18" s="180"/>
      <c r="M18" s="208"/>
      <c r="N18" s="207">
        <f t="shared" si="0"/>
        <v>0</v>
      </c>
      <c r="O18" s="79"/>
      <c r="P18" s="67"/>
      <c r="Q18" s="31"/>
      <c r="R18" s="76"/>
      <c r="S18" s="31"/>
      <c r="T18" s="31"/>
      <c r="U18" s="77"/>
    </row>
    <row r="19" spans="2:21" ht="17.25" customHeight="1">
      <c r="B19" s="66"/>
      <c r="C19" s="190" t="s">
        <v>113</v>
      </c>
      <c r="D19" s="267"/>
      <c r="E19" s="268"/>
      <c r="F19" s="268"/>
      <c r="G19" s="268"/>
      <c r="H19" s="268"/>
      <c r="I19" s="268"/>
      <c r="J19" s="268"/>
      <c r="K19" s="80"/>
      <c r="L19" s="180"/>
      <c r="M19" s="208"/>
      <c r="N19" s="207">
        <f t="shared" si="0"/>
        <v>0</v>
      </c>
      <c r="O19" s="79"/>
      <c r="P19" s="67"/>
      <c r="Q19" s="31"/>
      <c r="R19" s="76"/>
      <c r="S19" s="31"/>
      <c r="T19" s="31"/>
      <c r="U19" s="77"/>
    </row>
    <row r="20" spans="2:21" ht="17.25" customHeight="1">
      <c r="B20" s="66"/>
      <c r="C20" s="190" t="s">
        <v>114</v>
      </c>
      <c r="D20" s="267"/>
      <c r="E20" s="268"/>
      <c r="F20" s="268"/>
      <c r="G20" s="268"/>
      <c r="H20" s="268"/>
      <c r="I20" s="268"/>
      <c r="J20" s="268"/>
      <c r="K20" s="80"/>
      <c r="L20" s="180"/>
      <c r="M20" s="208"/>
      <c r="N20" s="207">
        <f t="shared" si="0"/>
        <v>0</v>
      </c>
      <c r="O20" s="79"/>
      <c r="P20" s="67"/>
      <c r="Q20" s="31"/>
      <c r="R20" s="76"/>
      <c r="S20" s="31"/>
      <c r="T20" s="31"/>
      <c r="U20" s="77"/>
    </row>
    <row r="21" spans="2:21" ht="17.25" customHeight="1">
      <c r="B21" s="66"/>
      <c r="C21" s="190" t="s">
        <v>115</v>
      </c>
      <c r="D21" s="250"/>
      <c r="E21" s="251"/>
      <c r="F21" s="251"/>
      <c r="G21" s="251"/>
      <c r="H21" s="251"/>
      <c r="I21" s="251"/>
      <c r="J21" s="251"/>
      <c r="K21" s="78"/>
      <c r="L21" s="179"/>
      <c r="M21" s="206"/>
      <c r="N21" s="207">
        <f t="shared" si="0"/>
        <v>0</v>
      </c>
      <c r="O21" s="79"/>
      <c r="P21" s="67"/>
      <c r="Q21" s="31"/>
      <c r="R21" s="76"/>
      <c r="S21" s="31"/>
      <c r="T21" s="31"/>
      <c r="U21" s="77"/>
    </row>
    <row r="22" spans="2:21" ht="17.25" customHeight="1">
      <c r="B22" s="66"/>
      <c r="C22" s="190" t="s">
        <v>116</v>
      </c>
      <c r="D22" s="250"/>
      <c r="E22" s="251"/>
      <c r="F22" s="251"/>
      <c r="G22" s="251"/>
      <c r="H22" s="251"/>
      <c r="I22" s="251"/>
      <c r="J22" s="251"/>
      <c r="K22" s="78"/>
      <c r="L22" s="179"/>
      <c r="M22" s="206"/>
      <c r="N22" s="207">
        <f t="shared" si="0"/>
        <v>0</v>
      </c>
      <c r="O22" s="79"/>
      <c r="P22" s="67"/>
      <c r="Q22" s="31"/>
      <c r="R22" s="76"/>
      <c r="S22" s="31"/>
      <c r="T22" s="31"/>
      <c r="U22" s="77"/>
    </row>
    <row r="23" spans="2:21" ht="17.25" customHeight="1">
      <c r="B23" s="66"/>
      <c r="C23" s="190" t="s">
        <v>117</v>
      </c>
      <c r="D23" s="250"/>
      <c r="E23" s="251"/>
      <c r="F23" s="251"/>
      <c r="G23" s="251"/>
      <c r="H23" s="251"/>
      <c r="I23" s="251"/>
      <c r="J23" s="251"/>
      <c r="K23" s="78"/>
      <c r="L23" s="179"/>
      <c r="M23" s="206"/>
      <c r="N23" s="207">
        <f t="shared" si="0"/>
        <v>0</v>
      </c>
      <c r="O23" s="79"/>
      <c r="P23" s="67"/>
      <c r="Q23" s="31"/>
      <c r="R23" s="76"/>
      <c r="S23" s="31"/>
      <c r="T23" s="31"/>
      <c r="U23" s="77"/>
    </row>
    <row r="24" spans="2:21" ht="17.25" customHeight="1">
      <c r="B24" s="66"/>
      <c r="C24" s="190" t="s">
        <v>118</v>
      </c>
      <c r="D24" s="267"/>
      <c r="E24" s="268"/>
      <c r="F24" s="268"/>
      <c r="G24" s="268"/>
      <c r="H24" s="268"/>
      <c r="I24" s="268"/>
      <c r="J24" s="268"/>
      <c r="K24" s="80"/>
      <c r="L24" s="180"/>
      <c r="M24" s="208"/>
      <c r="N24" s="207">
        <f t="shared" si="0"/>
        <v>0</v>
      </c>
      <c r="O24" s="79"/>
      <c r="P24" s="67"/>
      <c r="Q24" s="31"/>
      <c r="R24" s="76"/>
      <c r="S24" s="31"/>
      <c r="T24" s="31"/>
      <c r="U24" s="77"/>
    </row>
    <row r="25" spans="2:21" ht="17.25" customHeight="1">
      <c r="B25" s="66"/>
      <c r="C25" s="191" t="s">
        <v>119</v>
      </c>
      <c r="D25" s="272">
        <f>SUM(N16:N24)</f>
        <v>100000</v>
      </c>
      <c r="E25" s="273"/>
      <c r="F25" s="273"/>
      <c r="G25" s="273"/>
      <c r="H25" s="273"/>
      <c r="I25" s="273"/>
      <c r="J25" s="274"/>
      <c r="K25" s="189" t="s">
        <v>120</v>
      </c>
      <c r="L25" s="209">
        <f>IF(D14="","",IF(D14="単価契約","",(O38+D25)/D14))</f>
        <v>0.2</v>
      </c>
      <c r="M25" s="194" t="s">
        <v>121</v>
      </c>
      <c r="N25" s="81"/>
      <c r="O25" s="81"/>
      <c r="P25" s="82"/>
      <c r="Q25" s="83"/>
      <c r="R25" s="76" t="s">
        <v>122</v>
      </c>
      <c r="S25" s="31"/>
      <c r="T25" s="31"/>
      <c r="U25" s="77"/>
    </row>
    <row r="26" spans="2:21" ht="17.25" customHeight="1">
      <c r="B26" s="66"/>
      <c r="C26" s="187" t="s">
        <v>123</v>
      </c>
      <c r="D26" s="252">
        <f>ROUNDDOWN(D25*K26,0)</f>
        <v>10000</v>
      </c>
      <c r="E26" s="253"/>
      <c r="F26" s="253"/>
      <c r="G26" s="253"/>
      <c r="H26" s="253"/>
      <c r="I26" s="253"/>
      <c r="J26" s="254"/>
      <c r="K26" s="84">
        <v>0.1</v>
      </c>
      <c r="L26" s="85" t="s">
        <v>124</v>
      </c>
      <c r="M26" s="81"/>
      <c r="N26" s="81"/>
      <c r="O26" s="81"/>
      <c r="P26" s="82"/>
      <c r="Q26" s="83"/>
      <c r="R26" s="76" t="s">
        <v>125</v>
      </c>
      <c r="S26" s="31"/>
      <c r="T26" s="31"/>
      <c r="U26" s="77"/>
    </row>
    <row r="27" spans="2:21" ht="17.25" customHeight="1">
      <c r="B27" s="66"/>
      <c r="C27" s="188" t="s">
        <v>126</v>
      </c>
      <c r="D27" s="255">
        <f>SUM(D25:J26)</f>
        <v>110000</v>
      </c>
      <c r="E27" s="256"/>
      <c r="F27" s="256"/>
      <c r="G27" s="256"/>
      <c r="H27" s="256"/>
      <c r="I27" s="256"/>
      <c r="J27" s="257"/>
      <c r="K27" s="53"/>
      <c r="L27" s="53" t="s">
        <v>127</v>
      </c>
      <c r="M27" s="53"/>
      <c r="N27" s="53"/>
      <c r="O27" s="53"/>
      <c r="P27" s="67"/>
      <c r="R27" s="76"/>
      <c r="S27" s="31"/>
      <c r="T27" s="31"/>
      <c r="U27" s="77"/>
    </row>
    <row r="28" spans="2:21" ht="18" customHeight="1">
      <c r="B28" s="66"/>
      <c r="C28" s="53"/>
      <c r="D28" s="53"/>
      <c r="E28" s="53"/>
      <c r="F28" s="53"/>
      <c r="G28" s="53"/>
      <c r="H28" s="53"/>
      <c r="I28" s="53"/>
      <c r="J28" s="53"/>
      <c r="K28" s="53"/>
      <c r="L28" s="53"/>
      <c r="M28" s="53"/>
      <c r="N28" s="53"/>
      <c r="O28" s="53"/>
      <c r="P28" s="67"/>
      <c r="R28" s="76" t="s">
        <v>128</v>
      </c>
      <c r="S28" s="31"/>
      <c r="T28" s="31"/>
      <c r="U28" s="77"/>
    </row>
    <row r="29" spans="2:21" ht="18" customHeight="1" thickBot="1">
      <c r="B29" s="66"/>
      <c r="C29" s="53"/>
      <c r="D29" s="53" t="s">
        <v>129</v>
      </c>
      <c r="E29" s="53"/>
      <c r="F29" s="53"/>
      <c r="G29" s="53"/>
      <c r="H29" s="53"/>
      <c r="I29" s="53"/>
      <c r="J29" s="53"/>
      <c r="K29" s="53"/>
      <c r="L29" s="53"/>
      <c r="M29" s="53"/>
      <c r="N29" s="53"/>
      <c r="O29" s="53"/>
      <c r="P29" s="67"/>
      <c r="R29" s="76" t="s">
        <v>130</v>
      </c>
      <c r="S29" s="31"/>
      <c r="T29" s="31"/>
      <c r="U29" s="77"/>
    </row>
    <row r="30" spans="2:21" ht="18" customHeight="1" thickTop="1" thickBot="1">
      <c r="B30" s="66"/>
      <c r="C30" s="53"/>
      <c r="D30" s="258" t="s">
        <v>100</v>
      </c>
      <c r="E30" s="259"/>
      <c r="F30" s="259"/>
      <c r="G30" s="259"/>
      <c r="H30" s="259"/>
      <c r="I30" s="259"/>
      <c r="J30" s="260"/>
      <c r="K30" s="178">
        <f>D14</f>
        <v>1000000</v>
      </c>
      <c r="L30" s="86"/>
      <c r="M30" s="86"/>
      <c r="N30" s="86"/>
      <c r="O30" s="87"/>
      <c r="P30" s="67"/>
      <c r="R30" s="88" t="s">
        <v>131</v>
      </c>
      <c r="S30" s="89"/>
      <c r="T30" s="89"/>
      <c r="U30" s="90"/>
    </row>
    <row r="31" spans="2:21" ht="19.5" customHeight="1">
      <c r="B31" s="66"/>
      <c r="C31" s="53"/>
      <c r="D31" s="261" t="s">
        <v>132</v>
      </c>
      <c r="E31" s="262"/>
      <c r="F31" s="262"/>
      <c r="G31" s="262"/>
      <c r="H31" s="262"/>
      <c r="I31" s="262"/>
      <c r="J31" s="263"/>
      <c r="K31" s="167">
        <v>100000</v>
      </c>
      <c r="L31" s="191" t="s">
        <v>133</v>
      </c>
      <c r="M31" s="170"/>
      <c r="N31" s="191" t="s">
        <v>134</v>
      </c>
      <c r="O31" s="173"/>
      <c r="P31" s="67"/>
    </row>
    <row r="32" spans="2:21" ht="19.5" customHeight="1">
      <c r="B32" s="66"/>
      <c r="C32" s="53"/>
      <c r="D32" s="264" t="s">
        <v>135</v>
      </c>
      <c r="E32" s="265"/>
      <c r="F32" s="265"/>
      <c r="G32" s="265"/>
      <c r="H32" s="265"/>
      <c r="I32" s="265"/>
      <c r="J32" s="266"/>
      <c r="K32" s="168"/>
      <c r="L32" s="192" t="s">
        <v>136</v>
      </c>
      <c r="M32" s="171"/>
      <c r="N32" s="192" t="s">
        <v>137</v>
      </c>
      <c r="O32" s="174"/>
      <c r="P32" s="67"/>
    </row>
    <row r="33" spans="2:16" ht="19.5" customHeight="1">
      <c r="B33" s="66"/>
      <c r="C33" s="53"/>
      <c r="D33" s="264" t="s">
        <v>138</v>
      </c>
      <c r="E33" s="265"/>
      <c r="F33" s="265"/>
      <c r="G33" s="265"/>
      <c r="H33" s="265"/>
      <c r="I33" s="265"/>
      <c r="J33" s="266"/>
      <c r="K33" s="168"/>
      <c r="L33" s="192" t="s">
        <v>139</v>
      </c>
      <c r="M33" s="171"/>
      <c r="N33" s="192" t="s">
        <v>140</v>
      </c>
      <c r="O33" s="174"/>
      <c r="P33" s="67"/>
    </row>
    <row r="34" spans="2:16" ht="19.5" customHeight="1">
      <c r="B34" s="66"/>
      <c r="C34" s="53"/>
      <c r="D34" s="264" t="s">
        <v>141</v>
      </c>
      <c r="E34" s="265"/>
      <c r="F34" s="265"/>
      <c r="G34" s="265"/>
      <c r="H34" s="265"/>
      <c r="I34" s="265"/>
      <c r="J34" s="266"/>
      <c r="K34" s="168"/>
      <c r="L34" s="192" t="s">
        <v>142</v>
      </c>
      <c r="M34" s="171"/>
      <c r="N34" s="192" t="s">
        <v>143</v>
      </c>
      <c r="O34" s="174"/>
      <c r="P34" s="67"/>
    </row>
    <row r="35" spans="2:16" ht="19.5" customHeight="1">
      <c r="B35" s="66"/>
      <c r="C35" s="53"/>
      <c r="D35" s="264" t="s">
        <v>144</v>
      </c>
      <c r="E35" s="265"/>
      <c r="F35" s="265"/>
      <c r="G35" s="265"/>
      <c r="H35" s="265"/>
      <c r="I35" s="265"/>
      <c r="J35" s="266"/>
      <c r="K35" s="168"/>
      <c r="L35" s="192" t="s">
        <v>145</v>
      </c>
      <c r="M35" s="171"/>
      <c r="N35" s="192" t="s">
        <v>146</v>
      </c>
      <c r="O35" s="174"/>
      <c r="P35" s="67"/>
    </row>
    <row r="36" spans="2:16" ht="19.5" customHeight="1">
      <c r="B36" s="66"/>
      <c r="C36" s="53"/>
      <c r="D36" s="264" t="s">
        <v>147</v>
      </c>
      <c r="E36" s="265"/>
      <c r="F36" s="265"/>
      <c r="G36" s="265"/>
      <c r="H36" s="265"/>
      <c r="I36" s="265"/>
      <c r="J36" s="266"/>
      <c r="K36" s="168"/>
      <c r="L36" s="192" t="s">
        <v>148</v>
      </c>
      <c r="M36" s="171"/>
      <c r="N36" s="192" t="s">
        <v>149</v>
      </c>
      <c r="O36" s="174"/>
      <c r="P36" s="67"/>
    </row>
    <row r="37" spans="2:16" ht="19.5" customHeight="1">
      <c r="B37" s="66"/>
      <c r="C37" s="53"/>
      <c r="D37" s="264" t="s">
        <v>150</v>
      </c>
      <c r="E37" s="265"/>
      <c r="F37" s="265"/>
      <c r="G37" s="265"/>
      <c r="H37" s="265"/>
      <c r="I37" s="265"/>
      <c r="J37" s="266"/>
      <c r="K37" s="168"/>
      <c r="L37" s="192" t="s">
        <v>151</v>
      </c>
      <c r="M37" s="171"/>
      <c r="N37" s="203" t="s">
        <v>152</v>
      </c>
      <c r="O37" s="175"/>
      <c r="P37" s="67"/>
    </row>
    <row r="38" spans="2:16" ht="19.5" customHeight="1" thickBot="1">
      <c r="B38" s="66"/>
      <c r="C38" s="53"/>
      <c r="D38" s="264" t="s">
        <v>153</v>
      </c>
      <c r="E38" s="265"/>
      <c r="F38" s="265"/>
      <c r="G38" s="265"/>
      <c r="H38" s="265"/>
      <c r="I38" s="265"/>
      <c r="J38" s="266"/>
      <c r="K38" s="168"/>
      <c r="L38" s="192" t="s">
        <v>154</v>
      </c>
      <c r="M38" s="171"/>
      <c r="N38" s="204" t="s">
        <v>155</v>
      </c>
      <c r="O38" s="176">
        <f>SUM(K31:K39,M31:M39,O31:O37)</f>
        <v>100000</v>
      </c>
      <c r="P38" s="67"/>
    </row>
    <row r="39" spans="2:16" ht="19.5" customHeight="1" thickTop="1" thickBot="1">
      <c r="B39" s="66"/>
      <c r="C39" s="53"/>
      <c r="D39" s="269" t="s">
        <v>156</v>
      </c>
      <c r="E39" s="270"/>
      <c r="F39" s="270"/>
      <c r="G39" s="270"/>
      <c r="H39" s="270"/>
      <c r="I39" s="270"/>
      <c r="J39" s="271"/>
      <c r="K39" s="169"/>
      <c r="L39" s="202" t="s">
        <v>157</v>
      </c>
      <c r="M39" s="172"/>
      <c r="N39" s="205" t="s">
        <v>158</v>
      </c>
      <c r="O39" s="177">
        <f>IF(D14="単価契約",0,K30-O38)</f>
        <v>900000</v>
      </c>
      <c r="P39" s="67"/>
    </row>
    <row r="40" spans="2:16" ht="19.5" customHeight="1" thickTop="1" thickBot="1">
      <c r="B40" s="91"/>
      <c r="C40" s="92"/>
      <c r="D40" s="92"/>
      <c r="E40" s="92"/>
      <c r="F40" s="92"/>
      <c r="G40" s="92"/>
      <c r="H40" s="92"/>
      <c r="I40" s="92"/>
      <c r="J40" s="92"/>
      <c r="K40" s="92"/>
      <c r="L40" s="92"/>
      <c r="M40" s="92"/>
      <c r="N40" s="92"/>
      <c r="O40" s="92"/>
      <c r="P40" s="93"/>
    </row>
    <row r="41" spans="2:16" ht="19.5" customHeight="1">
      <c r="C41" s="281" t="s">
        <v>159</v>
      </c>
    </row>
    <row r="42" spans="2:16" ht="19.5" customHeight="1">
      <c r="C42" s="281"/>
    </row>
    <row r="43" spans="2:16" ht="19.5" customHeight="1">
      <c r="C43" s="281"/>
    </row>
    <row r="44" spans="2:16" ht="19.5" customHeight="1">
      <c r="C44" s="281"/>
    </row>
    <row r="45" spans="2:16" ht="19.5" customHeight="1">
      <c r="C45" s="281"/>
    </row>
    <row r="46" spans="2:16" ht="19.5" customHeight="1">
      <c r="C46" s="281"/>
    </row>
    <row r="47" spans="2:16" ht="19.5" customHeight="1">
      <c r="C47" s="281"/>
    </row>
    <row r="48" spans="2:16" ht="19.5" customHeight="1">
      <c r="C48" s="281"/>
    </row>
    <row r="49" spans="2:20" ht="19.5" customHeight="1">
      <c r="C49" s="281"/>
    </row>
    <row r="50" spans="2:20" ht="19.5" customHeight="1">
      <c r="C50" s="281"/>
    </row>
    <row r="51" spans="2:20" ht="12" customHeight="1">
      <c r="C51" s="281"/>
    </row>
    <row r="52" spans="2:20" ht="12" customHeight="1">
      <c r="C52" s="281"/>
    </row>
    <row r="53" spans="2:20" ht="12" customHeight="1">
      <c r="C53" s="281"/>
    </row>
    <row r="54" spans="2:20" ht="12" customHeight="1">
      <c r="C54" s="281"/>
    </row>
    <row r="55" spans="2:20" ht="12" customHeight="1">
      <c r="C55" s="281"/>
    </row>
    <row r="56" spans="2:20" ht="12" customHeight="1">
      <c r="C56" s="281"/>
    </row>
    <row r="57" spans="2:20" ht="12" customHeight="1">
      <c r="C57" s="281"/>
    </row>
    <row r="58" spans="2:20" ht="12" customHeight="1">
      <c r="C58" s="281"/>
    </row>
    <row r="59" spans="2:20" ht="12" customHeight="1">
      <c r="C59" s="281"/>
    </row>
    <row r="60" spans="2:20" ht="12" customHeight="1">
      <c r="C60" s="282"/>
    </row>
    <row r="61" spans="2:20" ht="17.25" customHeight="1" thickBot="1">
      <c r="B61" s="35"/>
      <c r="C61" s="283" t="s">
        <v>82</v>
      </c>
      <c r="D61" s="283"/>
      <c r="E61" s="283"/>
      <c r="F61" s="283"/>
      <c r="G61" s="283"/>
      <c r="H61" s="283"/>
      <c r="I61" s="285">
        <v>2</v>
      </c>
      <c r="J61" s="285"/>
      <c r="K61" s="36"/>
      <c r="L61" s="36"/>
      <c r="M61" s="36"/>
      <c r="N61" s="36"/>
      <c r="O61" s="36"/>
      <c r="P61" s="37"/>
      <c r="T61" s="29" t="s">
        <v>83</v>
      </c>
    </row>
    <row r="62" spans="2:20" ht="17.25" customHeight="1" thickTop="1">
      <c r="B62" s="38"/>
      <c r="C62" s="284"/>
      <c r="D62" s="284"/>
      <c r="E62" s="284"/>
      <c r="F62" s="284"/>
      <c r="G62" s="284"/>
      <c r="H62" s="284"/>
      <c r="I62" s="286"/>
      <c r="J62" s="286"/>
      <c r="K62" s="31"/>
      <c r="L62" s="232" t="s">
        <v>84</v>
      </c>
      <c r="M62" s="233"/>
      <c r="N62" s="233"/>
      <c r="O62" s="233"/>
      <c r="P62" s="234"/>
      <c r="T62" s="29" t="s">
        <v>85</v>
      </c>
    </row>
    <row r="63" spans="2:20" ht="9.75" customHeight="1">
      <c r="B63" s="38"/>
      <c r="C63" s="31"/>
      <c r="D63" s="31"/>
      <c r="E63" s="31"/>
      <c r="F63" s="31"/>
      <c r="G63" s="31"/>
      <c r="H63" s="31"/>
      <c r="I63" s="31"/>
      <c r="J63" s="31"/>
      <c r="K63" s="31"/>
      <c r="L63" s="235"/>
      <c r="M63" s="236"/>
      <c r="N63" s="236"/>
      <c r="O63" s="236"/>
      <c r="P63" s="237"/>
    </row>
    <row r="64" spans="2:20" ht="17.25" customHeight="1">
      <c r="B64" s="38"/>
      <c r="C64" s="186" t="s">
        <v>56</v>
      </c>
      <c r="D64" s="275">
        <f>IF(基本情報入力欄!D11="","",基本情報入力欄!D11)</f>
        <v>44536</v>
      </c>
      <c r="E64" s="276"/>
      <c r="F64" s="276"/>
      <c r="G64" s="276"/>
      <c r="H64" s="276"/>
      <c r="I64" s="277"/>
      <c r="J64" s="56"/>
      <c r="K64" s="31"/>
      <c r="L64" s="235"/>
      <c r="M64" s="236"/>
      <c r="N64" s="236"/>
      <c r="O64" s="236"/>
      <c r="P64" s="237"/>
    </row>
    <row r="65" spans="2:21" ht="11.25" customHeight="1" thickBot="1">
      <c r="B65" s="38"/>
      <c r="C65" s="36"/>
      <c r="D65" s="36"/>
      <c r="E65" s="36"/>
      <c r="F65" s="36"/>
      <c r="G65" s="36"/>
      <c r="H65" s="36"/>
      <c r="I65" s="57"/>
      <c r="J65" s="41"/>
      <c r="K65" s="31"/>
      <c r="L65" s="238"/>
      <c r="M65" s="239"/>
      <c r="N65" s="239"/>
      <c r="O65" s="239"/>
      <c r="P65" s="240"/>
    </row>
    <row r="66" spans="2:21" ht="12" customHeight="1" thickTop="1">
      <c r="B66" s="38"/>
      <c r="C66" s="31"/>
      <c r="D66" s="31"/>
      <c r="E66" s="31"/>
      <c r="F66" s="31"/>
      <c r="G66" s="31"/>
      <c r="H66" s="31"/>
      <c r="I66" s="31"/>
      <c r="J66" s="31"/>
      <c r="K66" s="31"/>
      <c r="L66" s="44"/>
      <c r="M66" s="44"/>
      <c r="N66" s="44"/>
      <c r="O66" s="44"/>
      <c r="P66" s="40"/>
      <c r="Q66" s="45"/>
      <c r="R66" s="45"/>
      <c r="S66" s="45"/>
      <c r="T66" s="45"/>
    </row>
    <row r="67" spans="2:21" ht="17.25" customHeight="1" thickBot="1">
      <c r="B67" s="38"/>
      <c r="C67" s="31" t="s">
        <v>91</v>
      </c>
      <c r="D67" s="31"/>
      <c r="E67" s="31"/>
      <c r="F67" s="31"/>
      <c r="G67" s="31"/>
      <c r="H67" s="31"/>
      <c r="I67" s="31"/>
      <c r="J67" s="31"/>
      <c r="K67" s="31"/>
      <c r="L67" s="44"/>
      <c r="M67" s="44"/>
      <c r="N67" s="44"/>
      <c r="O67" s="44"/>
      <c r="P67" s="40"/>
      <c r="Q67" s="45"/>
      <c r="R67" s="45"/>
      <c r="S67" s="45"/>
      <c r="T67" s="45"/>
    </row>
    <row r="68" spans="2:21" ht="17.25" customHeight="1">
      <c r="B68" s="60" t="s">
        <v>92</v>
      </c>
      <c r="C68" s="185" t="s">
        <v>93</v>
      </c>
      <c r="D68" s="278" t="s">
        <v>215</v>
      </c>
      <c r="E68" s="279"/>
      <c r="F68" s="279"/>
      <c r="G68" s="279"/>
      <c r="H68" s="279"/>
      <c r="I68" s="279"/>
      <c r="J68" s="280"/>
      <c r="K68" s="61"/>
      <c r="L68" s="62"/>
      <c r="M68" s="63" t="s">
        <v>94</v>
      </c>
      <c r="N68" s="61"/>
      <c r="O68" s="61"/>
      <c r="P68" s="64"/>
      <c r="R68" s="65"/>
      <c r="S68" s="31" t="s">
        <v>95</v>
      </c>
    </row>
    <row r="69" spans="2:21" ht="17.25" customHeight="1">
      <c r="B69" s="66"/>
      <c r="C69" s="186" t="s">
        <v>96</v>
      </c>
      <c r="D69" s="223" t="s">
        <v>216</v>
      </c>
      <c r="E69" s="224"/>
      <c r="F69" s="224"/>
      <c r="G69" s="224"/>
      <c r="H69" s="224"/>
      <c r="I69" s="224"/>
      <c r="J69" s="224"/>
      <c r="K69" s="224"/>
      <c r="L69" s="225"/>
      <c r="M69" s="241" t="s">
        <v>194</v>
      </c>
      <c r="N69" s="231"/>
      <c r="O69" s="231"/>
      <c r="P69" s="67"/>
      <c r="R69" s="68"/>
      <c r="S69" s="29" t="s">
        <v>98</v>
      </c>
    </row>
    <row r="70" spans="2:21" ht="17.25" customHeight="1" thickBot="1">
      <c r="B70" s="66"/>
      <c r="C70" s="186" t="s">
        <v>99</v>
      </c>
      <c r="D70" s="242">
        <v>200</v>
      </c>
      <c r="E70" s="243"/>
      <c r="F70" s="243"/>
      <c r="G70" s="243"/>
      <c r="H70" s="244"/>
      <c r="I70" s="69"/>
      <c r="J70" s="70"/>
      <c r="K70" s="71"/>
      <c r="L70" s="71"/>
      <c r="M70" s="231" t="s">
        <v>195</v>
      </c>
      <c r="N70" s="231"/>
      <c r="O70" s="231"/>
      <c r="P70" s="67"/>
    </row>
    <row r="71" spans="2:21" ht="17.25" customHeight="1">
      <c r="B71" s="66"/>
      <c r="C71" s="186" t="s">
        <v>100</v>
      </c>
      <c r="D71" s="245" t="s">
        <v>193</v>
      </c>
      <c r="E71" s="246"/>
      <c r="F71" s="246"/>
      <c r="G71" s="246"/>
      <c r="H71" s="246"/>
      <c r="I71" s="246"/>
      <c r="J71" s="247"/>
      <c r="K71" s="195" t="s">
        <v>101</v>
      </c>
      <c r="L71" s="72"/>
      <c r="M71" s="231" t="s">
        <v>97</v>
      </c>
      <c r="N71" s="231"/>
      <c r="O71" s="231"/>
      <c r="P71" s="67"/>
      <c r="R71" s="73" t="s">
        <v>102</v>
      </c>
      <c r="S71" s="74"/>
      <c r="T71" s="74"/>
      <c r="U71" s="75"/>
    </row>
    <row r="72" spans="2:21" ht="17.25" customHeight="1">
      <c r="B72" s="66"/>
      <c r="C72" s="190"/>
      <c r="D72" s="248" t="s">
        <v>103</v>
      </c>
      <c r="E72" s="249"/>
      <c r="F72" s="249"/>
      <c r="G72" s="249"/>
      <c r="H72" s="249"/>
      <c r="I72" s="249"/>
      <c r="J72" s="249"/>
      <c r="K72" s="182" t="s">
        <v>104</v>
      </c>
      <c r="L72" s="182" t="s">
        <v>105</v>
      </c>
      <c r="M72" s="182" t="s">
        <v>106</v>
      </c>
      <c r="N72" s="163" t="s">
        <v>107</v>
      </c>
      <c r="O72" s="53"/>
      <c r="P72" s="67"/>
      <c r="R72" s="76"/>
      <c r="S72" s="31" t="s">
        <v>108</v>
      </c>
      <c r="T72" s="31"/>
      <c r="U72" s="77"/>
    </row>
    <row r="73" spans="2:21" ht="17.25" customHeight="1">
      <c r="B73" s="66"/>
      <c r="C73" s="190" t="s">
        <v>109</v>
      </c>
      <c r="D73" s="250" t="s">
        <v>217</v>
      </c>
      <c r="E73" s="251"/>
      <c r="F73" s="251"/>
      <c r="G73" s="251"/>
      <c r="H73" s="251"/>
      <c r="I73" s="251"/>
      <c r="J73" s="251"/>
      <c r="K73" s="78" t="s">
        <v>218</v>
      </c>
      <c r="L73" s="179">
        <v>1</v>
      </c>
      <c r="M73" s="206">
        <v>10000</v>
      </c>
      <c r="N73" s="207">
        <f t="shared" ref="N73:N81" si="1">L73*M73</f>
        <v>10000</v>
      </c>
      <c r="O73" s="193" t="s">
        <v>101</v>
      </c>
      <c r="P73" s="67"/>
      <c r="Q73" s="31"/>
      <c r="R73" s="76" t="s">
        <v>110</v>
      </c>
      <c r="S73" s="31"/>
      <c r="T73" s="31"/>
      <c r="U73" s="77"/>
    </row>
    <row r="74" spans="2:21" ht="17.25" customHeight="1">
      <c r="B74" s="66"/>
      <c r="C74" s="190" t="s">
        <v>111</v>
      </c>
      <c r="D74" s="250"/>
      <c r="E74" s="251"/>
      <c r="F74" s="251"/>
      <c r="G74" s="251"/>
      <c r="H74" s="251"/>
      <c r="I74" s="251"/>
      <c r="J74" s="251"/>
      <c r="K74" s="78"/>
      <c r="L74" s="179"/>
      <c r="M74" s="206"/>
      <c r="N74" s="207">
        <f t="shared" si="1"/>
        <v>0</v>
      </c>
      <c r="O74" s="79"/>
      <c r="P74" s="67"/>
      <c r="Q74" s="31"/>
      <c r="R74" s="76"/>
      <c r="S74" s="31"/>
      <c r="T74" s="31"/>
      <c r="U74" s="77"/>
    </row>
    <row r="75" spans="2:21" ht="17.25" customHeight="1">
      <c r="B75" s="66"/>
      <c r="C75" s="190" t="s">
        <v>112</v>
      </c>
      <c r="D75" s="267"/>
      <c r="E75" s="268"/>
      <c r="F75" s="268"/>
      <c r="G75" s="268"/>
      <c r="H75" s="268"/>
      <c r="I75" s="268"/>
      <c r="J75" s="268"/>
      <c r="K75" s="80"/>
      <c r="L75" s="180"/>
      <c r="M75" s="208"/>
      <c r="N75" s="207">
        <f t="shared" si="1"/>
        <v>0</v>
      </c>
      <c r="O75" s="79"/>
      <c r="P75" s="67"/>
      <c r="Q75" s="31"/>
      <c r="R75" s="76"/>
      <c r="S75" s="31"/>
      <c r="T75" s="31"/>
      <c r="U75" s="77"/>
    </row>
    <row r="76" spans="2:21" ht="17.25" customHeight="1">
      <c r="B76" s="66"/>
      <c r="C76" s="190" t="s">
        <v>113</v>
      </c>
      <c r="D76" s="267"/>
      <c r="E76" s="268"/>
      <c r="F76" s="268"/>
      <c r="G76" s="268"/>
      <c r="H76" s="268"/>
      <c r="I76" s="268"/>
      <c r="J76" s="268"/>
      <c r="K76" s="80"/>
      <c r="L76" s="180"/>
      <c r="M76" s="208"/>
      <c r="N76" s="207">
        <f t="shared" si="1"/>
        <v>0</v>
      </c>
      <c r="O76" s="79"/>
      <c r="P76" s="67"/>
      <c r="Q76" s="31"/>
      <c r="R76" s="76"/>
      <c r="S76" s="31"/>
      <c r="T76" s="31"/>
      <c r="U76" s="77"/>
    </row>
    <row r="77" spans="2:21" ht="17.25" customHeight="1">
      <c r="B77" s="66"/>
      <c r="C77" s="190" t="s">
        <v>114</v>
      </c>
      <c r="D77" s="267"/>
      <c r="E77" s="268"/>
      <c r="F77" s="268"/>
      <c r="G77" s="268"/>
      <c r="H77" s="268"/>
      <c r="I77" s="268"/>
      <c r="J77" s="268"/>
      <c r="K77" s="80"/>
      <c r="L77" s="180"/>
      <c r="M77" s="208"/>
      <c r="N77" s="207">
        <f t="shared" si="1"/>
        <v>0</v>
      </c>
      <c r="O77" s="79"/>
      <c r="P77" s="67"/>
      <c r="Q77" s="31"/>
      <c r="R77" s="76"/>
      <c r="S77" s="31"/>
      <c r="T77" s="31"/>
      <c r="U77" s="77"/>
    </row>
    <row r="78" spans="2:21" ht="17.25" customHeight="1">
      <c r="B78" s="66"/>
      <c r="C78" s="190" t="s">
        <v>115</v>
      </c>
      <c r="D78" s="250"/>
      <c r="E78" s="251"/>
      <c r="F78" s="251"/>
      <c r="G78" s="251"/>
      <c r="H78" s="251"/>
      <c r="I78" s="251"/>
      <c r="J78" s="251"/>
      <c r="K78" s="78"/>
      <c r="L78" s="179"/>
      <c r="M78" s="206"/>
      <c r="N78" s="207">
        <f t="shared" si="1"/>
        <v>0</v>
      </c>
      <c r="O78" s="79"/>
      <c r="P78" s="67"/>
      <c r="Q78" s="31"/>
      <c r="R78" s="76"/>
      <c r="S78" s="31"/>
      <c r="T78" s="31"/>
      <c r="U78" s="77"/>
    </row>
    <row r="79" spans="2:21" ht="17.25" customHeight="1">
      <c r="B79" s="66"/>
      <c r="C79" s="190" t="s">
        <v>116</v>
      </c>
      <c r="D79" s="250"/>
      <c r="E79" s="251"/>
      <c r="F79" s="251"/>
      <c r="G79" s="251"/>
      <c r="H79" s="251"/>
      <c r="I79" s="251"/>
      <c r="J79" s="251"/>
      <c r="K79" s="78"/>
      <c r="L79" s="179"/>
      <c r="M79" s="206"/>
      <c r="N79" s="207">
        <f t="shared" si="1"/>
        <v>0</v>
      </c>
      <c r="O79" s="79"/>
      <c r="P79" s="67"/>
      <c r="Q79" s="31"/>
      <c r="R79" s="76"/>
      <c r="S79" s="31"/>
      <c r="T79" s="31"/>
      <c r="U79" s="77"/>
    </row>
    <row r="80" spans="2:21" ht="17.25" customHeight="1">
      <c r="B80" s="66"/>
      <c r="C80" s="190" t="s">
        <v>117</v>
      </c>
      <c r="D80" s="250"/>
      <c r="E80" s="251"/>
      <c r="F80" s="251"/>
      <c r="G80" s="251"/>
      <c r="H80" s="251"/>
      <c r="I80" s="251"/>
      <c r="J80" s="251"/>
      <c r="K80" s="78"/>
      <c r="L80" s="179"/>
      <c r="M80" s="206"/>
      <c r="N80" s="207">
        <f t="shared" si="1"/>
        <v>0</v>
      </c>
      <c r="O80" s="79"/>
      <c r="P80" s="67"/>
      <c r="Q80" s="31"/>
      <c r="R80" s="76"/>
      <c r="S80" s="31"/>
      <c r="T80" s="31"/>
      <c r="U80" s="77"/>
    </row>
    <row r="81" spans="2:21" ht="17.25" customHeight="1">
      <c r="B81" s="66"/>
      <c r="C81" s="190" t="s">
        <v>118</v>
      </c>
      <c r="D81" s="267"/>
      <c r="E81" s="268"/>
      <c r="F81" s="268"/>
      <c r="G81" s="268"/>
      <c r="H81" s="268"/>
      <c r="I81" s="268"/>
      <c r="J81" s="268"/>
      <c r="K81" s="80"/>
      <c r="L81" s="180"/>
      <c r="M81" s="208"/>
      <c r="N81" s="207">
        <f t="shared" si="1"/>
        <v>0</v>
      </c>
      <c r="O81" s="79"/>
      <c r="P81" s="67"/>
      <c r="Q81" s="31"/>
      <c r="R81" s="76"/>
      <c r="S81" s="31"/>
      <c r="T81" s="31"/>
      <c r="U81" s="77"/>
    </row>
    <row r="82" spans="2:21" ht="17.25" customHeight="1">
      <c r="B82" s="66"/>
      <c r="C82" s="191" t="s">
        <v>119</v>
      </c>
      <c r="D82" s="272">
        <f>SUM(N73:N81)</f>
        <v>10000</v>
      </c>
      <c r="E82" s="273"/>
      <c r="F82" s="273"/>
      <c r="G82" s="273"/>
      <c r="H82" s="273"/>
      <c r="I82" s="273"/>
      <c r="J82" s="274"/>
      <c r="K82" s="189" t="s">
        <v>120</v>
      </c>
      <c r="L82" s="209" t="str">
        <f>IF(D71="","",IF(D71="単価契約","",(O95+D82)/D71))</f>
        <v/>
      </c>
      <c r="M82" s="194" t="s">
        <v>121</v>
      </c>
      <c r="N82" s="81"/>
      <c r="O82" s="81"/>
      <c r="P82" s="82"/>
      <c r="Q82" s="83"/>
      <c r="R82" s="76" t="s">
        <v>122</v>
      </c>
      <c r="S82" s="31"/>
      <c r="T82" s="31"/>
      <c r="U82" s="77"/>
    </row>
    <row r="83" spans="2:21" ht="17.25" customHeight="1">
      <c r="B83" s="66"/>
      <c r="C83" s="187" t="s">
        <v>123</v>
      </c>
      <c r="D83" s="252">
        <f>ROUNDDOWN(D82*K83,0)</f>
        <v>800</v>
      </c>
      <c r="E83" s="253"/>
      <c r="F83" s="253"/>
      <c r="G83" s="253"/>
      <c r="H83" s="253"/>
      <c r="I83" s="253"/>
      <c r="J83" s="254"/>
      <c r="K83" s="84">
        <v>0.08</v>
      </c>
      <c r="L83" s="85" t="s">
        <v>124</v>
      </c>
      <c r="M83" s="81"/>
      <c r="N83" s="81"/>
      <c r="O83" s="81"/>
      <c r="P83" s="82"/>
      <c r="Q83" s="83"/>
      <c r="R83" s="76" t="s">
        <v>125</v>
      </c>
      <c r="S83" s="31"/>
      <c r="T83" s="31"/>
      <c r="U83" s="77"/>
    </row>
    <row r="84" spans="2:21" ht="17.25" customHeight="1">
      <c r="B84" s="66"/>
      <c r="C84" s="188" t="s">
        <v>126</v>
      </c>
      <c r="D84" s="255">
        <f>SUM(D82:J83)</f>
        <v>10800</v>
      </c>
      <c r="E84" s="256"/>
      <c r="F84" s="256"/>
      <c r="G84" s="256"/>
      <c r="H84" s="256"/>
      <c r="I84" s="256"/>
      <c r="J84" s="257"/>
      <c r="K84" s="53"/>
      <c r="L84" s="53" t="s">
        <v>127</v>
      </c>
      <c r="M84" s="53"/>
      <c r="N84" s="53"/>
      <c r="O84" s="53"/>
      <c r="P84" s="67"/>
      <c r="R84" s="76"/>
      <c r="S84" s="31"/>
      <c r="T84" s="31"/>
      <c r="U84" s="77"/>
    </row>
    <row r="85" spans="2:21" ht="18" customHeight="1">
      <c r="B85" s="66"/>
      <c r="C85" s="53"/>
      <c r="D85" s="53"/>
      <c r="E85" s="53"/>
      <c r="F85" s="53"/>
      <c r="G85" s="53"/>
      <c r="H85" s="53"/>
      <c r="I85" s="53"/>
      <c r="J85" s="53"/>
      <c r="K85" s="53"/>
      <c r="L85" s="53"/>
      <c r="M85" s="53"/>
      <c r="N85" s="53"/>
      <c r="O85" s="53"/>
      <c r="P85" s="67"/>
      <c r="R85" s="76" t="s">
        <v>128</v>
      </c>
      <c r="S85" s="31"/>
      <c r="T85" s="31"/>
      <c r="U85" s="77"/>
    </row>
    <row r="86" spans="2:21" ht="18" customHeight="1" thickBot="1">
      <c r="B86" s="66"/>
      <c r="C86" s="53"/>
      <c r="D86" s="53" t="s">
        <v>129</v>
      </c>
      <c r="E86" s="53"/>
      <c r="F86" s="53"/>
      <c r="G86" s="53"/>
      <c r="H86" s="53"/>
      <c r="I86" s="53"/>
      <c r="J86" s="53"/>
      <c r="K86" s="53"/>
      <c r="L86" s="53"/>
      <c r="M86" s="53"/>
      <c r="N86" s="53"/>
      <c r="O86" s="53"/>
      <c r="P86" s="67"/>
      <c r="R86" s="76" t="s">
        <v>130</v>
      </c>
      <c r="S86" s="31"/>
      <c r="T86" s="31"/>
      <c r="U86" s="77"/>
    </row>
    <row r="87" spans="2:21" ht="18" customHeight="1" thickTop="1" thickBot="1">
      <c r="B87" s="66"/>
      <c r="C87" s="53"/>
      <c r="D87" s="258" t="s">
        <v>100</v>
      </c>
      <c r="E87" s="259"/>
      <c r="F87" s="259"/>
      <c r="G87" s="259"/>
      <c r="H87" s="259"/>
      <c r="I87" s="259"/>
      <c r="J87" s="260"/>
      <c r="K87" s="178" t="str">
        <f>D71</f>
        <v>単価契約</v>
      </c>
      <c r="L87" s="181"/>
      <c r="M87" s="181"/>
      <c r="N87" s="181"/>
      <c r="O87" s="87"/>
      <c r="P87" s="67"/>
      <c r="R87" s="88" t="s">
        <v>131</v>
      </c>
      <c r="S87" s="89"/>
      <c r="T87" s="89"/>
      <c r="U87" s="90"/>
    </row>
    <row r="88" spans="2:21" ht="19.5" customHeight="1">
      <c r="B88" s="66"/>
      <c r="C88" s="53"/>
      <c r="D88" s="261" t="s">
        <v>132</v>
      </c>
      <c r="E88" s="262"/>
      <c r="F88" s="262"/>
      <c r="G88" s="262"/>
      <c r="H88" s="262"/>
      <c r="I88" s="262"/>
      <c r="J88" s="263"/>
      <c r="K88" s="167">
        <v>10000</v>
      </c>
      <c r="L88" s="191" t="s">
        <v>133</v>
      </c>
      <c r="M88" s="170"/>
      <c r="N88" s="191" t="s">
        <v>134</v>
      </c>
      <c r="O88" s="173"/>
      <c r="P88" s="67"/>
    </row>
    <row r="89" spans="2:21" ht="19.5" customHeight="1">
      <c r="B89" s="66"/>
      <c r="C89" s="53"/>
      <c r="D89" s="264" t="s">
        <v>135</v>
      </c>
      <c r="E89" s="265"/>
      <c r="F89" s="265"/>
      <c r="G89" s="265"/>
      <c r="H89" s="265"/>
      <c r="I89" s="265"/>
      <c r="J89" s="266"/>
      <c r="K89" s="168"/>
      <c r="L89" s="192" t="s">
        <v>136</v>
      </c>
      <c r="M89" s="171"/>
      <c r="N89" s="192" t="s">
        <v>137</v>
      </c>
      <c r="O89" s="174"/>
      <c r="P89" s="67"/>
    </row>
    <row r="90" spans="2:21" ht="19.5" customHeight="1">
      <c r="B90" s="66"/>
      <c r="C90" s="53"/>
      <c r="D90" s="264" t="s">
        <v>138</v>
      </c>
      <c r="E90" s="265"/>
      <c r="F90" s="265"/>
      <c r="G90" s="265"/>
      <c r="H90" s="265"/>
      <c r="I90" s="265"/>
      <c r="J90" s="266"/>
      <c r="K90" s="168"/>
      <c r="L90" s="192" t="s">
        <v>139</v>
      </c>
      <c r="M90" s="171"/>
      <c r="N90" s="192" t="s">
        <v>140</v>
      </c>
      <c r="O90" s="174"/>
      <c r="P90" s="67"/>
    </row>
    <row r="91" spans="2:21" ht="19.5" customHeight="1">
      <c r="B91" s="66"/>
      <c r="C91" s="53"/>
      <c r="D91" s="264" t="s">
        <v>141</v>
      </c>
      <c r="E91" s="265"/>
      <c r="F91" s="265"/>
      <c r="G91" s="265"/>
      <c r="H91" s="265"/>
      <c r="I91" s="265"/>
      <c r="J91" s="266"/>
      <c r="K91" s="168"/>
      <c r="L91" s="192" t="s">
        <v>142</v>
      </c>
      <c r="M91" s="171"/>
      <c r="N91" s="192" t="s">
        <v>143</v>
      </c>
      <c r="O91" s="174"/>
      <c r="P91" s="67"/>
    </row>
    <row r="92" spans="2:21" ht="19.5" customHeight="1">
      <c r="B92" s="66"/>
      <c r="C92" s="53"/>
      <c r="D92" s="264" t="s">
        <v>144</v>
      </c>
      <c r="E92" s="265"/>
      <c r="F92" s="265"/>
      <c r="G92" s="265"/>
      <c r="H92" s="265"/>
      <c r="I92" s="265"/>
      <c r="J92" s="266"/>
      <c r="K92" s="168"/>
      <c r="L92" s="192" t="s">
        <v>145</v>
      </c>
      <c r="M92" s="171"/>
      <c r="N92" s="192" t="s">
        <v>146</v>
      </c>
      <c r="O92" s="174"/>
      <c r="P92" s="67"/>
    </row>
    <row r="93" spans="2:21" ht="19.5" customHeight="1">
      <c r="B93" s="66"/>
      <c r="C93" s="53"/>
      <c r="D93" s="264" t="s">
        <v>147</v>
      </c>
      <c r="E93" s="265"/>
      <c r="F93" s="265"/>
      <c r="G93" s="265"/>
      <c r="H93" s="265"/>
      <c r="I93" s="265"/>
      <c r="J93" s="266"/>
      <c r="K93" s="168"/>
      <c r="L93" s="192" t="s">
        <v>148</v>
      </c>
      <c r="M93" s="171"/>
      <c r="N93" s="192" t="s">
        <v>149</v>
      </c>
      <c r="O93" s="174"/>
      <c r="P93" s="67"/>
    </row>
    <row r="94" spans="2:21" ht="19.5" customHeight="1">
      <c r="B94" s="66"/>
      <c r="C94" s="53"/>
      <c r="D94" s="264" t="s">
        <v>150</v>
      </c>
      <c r="E94" s="265"/>
      <c r="F94" s="265"/>
      <c r="G94" s="265"/>
      <c r="H94" s="265"/>
      <c r="I94" s="265"/>
      <c r="J94" s="266"/>
      <c r="K94" s="168"/>
      <c r="L94" s="192" t="s">
        <v>151</v>
      </c>
      <c r="M94" s="171"/>
      <c r="N94" s="203" t="s">
        <v>152</v>
      </c>
      <c r="O94" s="175"/>
      <c r="P94" s="67"/>
    </row>
    <row r="95" spans="2:21" ht="19.5" customHeight="1" thickBot="1">
      <c r="B95" s="66"/>
      <c r="C95" s="53"/>
      <c r="D95" s="264" t="s">
        <v>153</v>
      </c>
      <c r="E95" s="265"/>
      <c r="F95" s="265"/>
      <c r="G95" s="265"/>
      <c r="H95" s="265"/>
      <c r="I95" s="265"/>
      <c r="J95" s="266"/>
      <c r="K95" s="168"/>
      <c r="L95" s="192" t="s">
        <v>154</v>
      </c>
      <c r="M95" s="171"/>
      <c r="N95" s="204" t="s">
        <v>155</v>
      </c>
      <c r="O95" s="176">
        <f>SUM(K88:K96,M88:M96,O88:O94)</f>
        <v>10000</v>
      </c>
      <c r="P95" s="67"/>
    </row>
    <row r="96" spans="2:21" ht="19.5" customHeight="1" thickTop="1" thickBot="1">
      <c r="B96" s="66"/>
      <c r="C96" s="53"/>
      <c r="D96" s="269" t="s">
        <v>156</v>
      </c>
      <c r="E96" s="270"/>
      <c r="F96" s="270"/>
      <c r="G96" s="270"/>
      <c r="H96" s="270"/>
      <c r="I96" s="270"/>
      <c r="J96" s="271"/>
      <c r="K96" s="169"/>
      <c r="L96" s="202" t="s">
        <v>157</v>
      </c>
      <c r="M96" s="172"/>
      <c r="N96" s="205" t="s">
        <v>158</v>
      </c>
      <c r="O96" s="177">
        <f>IF(D71="単価契約",0,K87-O95)</f>
        <v>0</v>
      </c>
      <c r="P96" s="67"/>
    </row>
    <row r="97" spans="2:16" ht="19.5" customHeight="1" thickTop="1" thickBot="1">
      <c r="B97" s="91"/>
      <c r="C97" s="92"/>
      <c r="D97" s="92"/>
      <c r="E97" s="92"/>
      <c r="F97" s="92"/>
      <c r="G97" s="92"/>
      <c r="H97" s="92"/>
      <c r="I97" s="92"/>
      <c r="J97" s="92"/>
      <c r="K97" s="92"/>
      <c r="L97" s="92"/>
      <c r="M97" s="92"/>
      <c r="N97" s="92"/>
      <c r="O97" s="92"/>
      <c r="P97" s="93"/>
    </row>
    <row r="98" spans="2:16" ht="19.5" customHeight="1">
      <c r="C98" s="281" t="s">
        <v>159</v>
      </c>
    </row>
    <row r="99" spans="2:16" ht="19.5" customHeight="1">
      <c r="C99" s="281"/>
    </row>
    <row r="100" spans="2:16" ht="19.5" customHeight="1">
      <c r="C100" s="281"/>
    </row>
    <row r="101" spans="2:16" ht="19.5" customHeight="1">
      <c r="C101" s="281"/>
    </row>
    <row r="102" spans="2:16" ht="19.5" customHeight="1">
      <c r="C102" s="281"/>
    </row>
    <row r="103" spans="2:16" ht="19.5" customHeight="1">
      <c r="C103" s="281"/>
    </row>
    <row r="104" spans="2:16" ht="19.5" customHeight="1">
      <c r="C104" s="281"/>
    </row>
    <row r="105" spans="2:16" ht="19.5" customHeight="1">
      <c r="C105" s="281"/>
    </row>
    <row r="106" spans="2:16" ht="19.5" customHeight="1">
      <c r="C106" s="281"/>
    </row>
    <row r="107" spans="2:16" ht="19.5" customHeight="1">
      <c r="C107" s="281"/>
    </row>
    <row r="108" spans="2:16" ht="12" customHeight="1">
      <c r="C108" s="281"/>
    </row>
    <row r="109" spans="2:16" ht="12" customHeight="1">
      <c r="C109" s="281"/>
    </row>
    <row r="110" spans="2:16" ht="12" customHeight="1">
      <c r="C110" s="281"/>
    </row>
    <row r="111" spans="2:16" ht="12" customHeight="1">
      <c r="C111" s="281"/>
    </row>
    <row r="112" spans="2:16" ht="12" customHeight="1">
      <c r="C112" s="281"/>
    </row>
    <row r="113" spans="2:21" ht="12" customHeight="1">
      <c r="C113" s="281"/>
    </row>
    <row r="114" spans="2:21" ht="12" customHeight="1">
      <c r="C114" s="281"/>
    </row>
    <row r="115" spans="2:21" ht="12" customHeight="1">
      <c r="C115" s="281"/>
    </row>
    <row r="116" spans="2:21" ht="12" customHeight="1">
      <c r="C116" s="281"/>
    </row>
    <row r="117" spans="2:21" ht="12" customHeight="1">
      <c r="C117" s="282"/>
    </row>
    <row r="118" spans="2:21" ht="17.25" customHeight="1" thickBot="1">
      <c r="B118" s="35"/>
      <c r="C118" s="283" t="s">
        <v>82</v>
      </c>
      <c r="D118" s="283"/>
      <c r="E118" s="283"/>
      <c r="F118" s="283"/>
      <c r="G118" s="283"/>
      <c r="H118" s="283"/>
      <c r="I118" s="285">
        <v>3</v>
      </c>
      <c r="J118" s="285"/>
      <c r="K118" s="36"/>
      <c r="L118" s="36"/>
      <c r="M118" s="36"/>
      <c r="N118" s="36"/>
      <c r="O118" s="36"/>
      <c r="P118" s="37"/>
      <c r="T118" s="29" t="s">
        <v>83</v>
      </c>
    </row>
    <row r="119" spans="2:21" ht="17.25" customHeight="1" thickTop="1">
      <c r="B119" s="38"/>
      <c r="C119" s="284"/>
      <c r="D119" s="284"/>
      <c r="E119" s="284"/>
      <c r="F119" s="284"/>
      <c r="G119" s="284"/>
      <c r="H119" s="284"/>
      <c r="I119" s="286"/>
      <c r="J119" s="286"/>
      <c r="K119" s="31"/>
      <c r="L119" s="232" t="s">
        <v>84</v>
      </c>
      <c r="M119" s="233"/>
      <c r="N119" s="233"/>
      <c r="O119" s="233"/>
      <c r="P119" s="234"/>
      <c r="T119" s="29" t="s">
        <v>85</v>
      </c>
    </row>
    <row r="120" spans="2:21" ht="9.75" customHeight="1">
      <c r="B120" s="38"/>
      <c r="C120" s="31"/>
      <c r="D120" s="31"/>
      <c r="E120" s="31"/>
      <c r="F120" s="31"/>
      <c r="G120" s="31"/>
      <c r="H120" s="31"/>
      <c r="I120" s="31"/>
      <c r="J120" s="31"/>
      <c r="K120" s="31"/>
      <c r="L120" s="235"/>
      <c r="M120" s="236"/>
      <c r="N120" s="236"/>
      <c r="O120" s="236"/>
      <c r="P120" s="237"/>
    </row>
    <row r="121" spans="2:21" ht="17.25" customHeight="1">
      <c r="B121" s="38"/>
      <c r="C121" s="186" t="s">
        <v>56</v>
      </c>
      <c r="D121" s="275">
        <f>IF(基本情報入力欄!D11="","",基本情報入力欄!D11)</f>
        <v>44536</v>
      </c>
      <c r="E121" s="276"/>
      <c r="F121" s="276"/>
      <c r="G121" s="276"/>
      <c r="H121" s="276"/>
      <c r="I121" s="277"/>
      <c r="J121" s="56"/>
      <c r="K121" s="31"/>
      <c r="L121" s="235"/>
      <c r="M121" s="236"/>
      <c r="N121" s="236"/>
      <c r="O121" s="236"/>
      <c r="P121" s="237"/>
    </row>
    <row r="122" spans="2:21" ht="11.25" customHeight="1" thickBot="1">
      <c r="B122" s="38"/>
      <c r="C122" s="36"/>
      <c r="D122" s="36"/>
      <c r="E122" s="36"/>
      <c r="F122" s="36"/>
      <c r="G122" s="36"/>
      <c r="H122" s="36"/>
      <c r="I122" s="57"/>
      <c r="J122" s="41"/>
      <c r="K122" s="31"/>
      <c r="L122" s="238"/>
      <c r="M122" s="239"/>
      <c r="N122" s="239"/>
      <c r="O122" s="239"/>
      <c r="P122" s="240"/>
    </row>
    <row r="123" spans="2:21" ht="12" customHeight="1" thickTop="1">
      <c r="B123" s="38"/>
      <c r="C123" s="31"/>
      <c r="D123" s="31"/>
      <c r="E123" s="31"/>
      <c r="F123" s="31"/>
      <c r="G123" s="31"/>
      <c r="H123" s="31"/>
      <c r="I123" s="31"/>
      <c r="J123" s="31"/>
      <c r="K123" s="31"/>
      <c r="L123" s="44"/>
      <c r="M123" s="44"/>
      <c r="N123" s="44"/>
      <c r="O123" s="44"/>
      <c r="P123" s="40"/>
      <c r="Q123" s="45"/>
      <c r="R123" s="45"/>
      <c r="S123" s="45"/>
      <c r="T123" s="45"/>
    </row>
    <row r="124" spans="2:21" ht="17.25" customHeight="1" thickBot="1">
      <c r="B124" s="38"/>
      <c r="C124" s="31" t="s">
        <v>91</v>
      </c>
      <c r="D124" s="31"/>
      <c r="E124" s="31"/>
      <c r="F124" s="31"/>
      <c r="G124" s="31"/>
      <c r="H124" s="31"/>
      <c r="I124" s="31"/>
      <c r="J124" s="31"/>
      <c r="K124" s="31"/>
      <c r="L124" s="44"/>
      <c r="M124" s="44"/>
      <c r="N124" s="44"/>
      <c r="O124" s="44"/>
      <c r="P124" s="40"/>
      <c r="Q124" s="45"/>
      <c r="R124" s="45"/>
      <c r="S124" s="45"/>
      <c r="T124" s="45"/>
    </row>
    <row r="125" spans="2:21" ht="17.25" customHeight="1">
      <c r="B125" s="60" t="s">
        <v>92</v>
      </c>
      <c r="C125" s="185" t="s">
        <v>93</v>
      </c>
      <c r="D125" s="278"/>
      <c r="E125" s="279"/>
      <c r="F125" s="279"/>
      <c r="G125" s="279"/>
      <c r="H125" s="279"/>
      <c r="I125" s="279"/>
      <c r="J125" s="280"/>
      <c r="K125" s="61"/>
      <c r="L125" s="62"/>
      <c r="M125" s="63" t="s">
        <v>94</v>
      </c>
      <c r="N125" s="61"/>
      <c r="O125" s="61"/>
      <c r="P125" s="64"/>
      <c r="R125" s="65"/>
      <c r="S125" s="31" t="s">
        <v>95</v>
      </c>
    </row>
    <row r="126" spans="2:21" ht="17.25" customHeight="1">
      <c r="B126" s="66"/>
      <c r="C126" s="186" t="s">
        <v>96</v>
      </c>
      <c r="D126" s="223"/>
      <c r="E126" s="224"/>
      <c r="F126" s="224"/>
      <c r="G126" s="224"/>
      <c r="H126" s="224"/>
      <c r="I126" s="224"/>
      <c r="J126" s="224"/>
      <c r="K126" s="224"/>
      <c r="L126" s="225"/>
      <c r="M126" s="241" t="s">
        <v>194</v>
      </c>
      <c r="N126" s="231"/>
      <c r="O126" s="231"/>
      <c r="P126" s="67"/>
      <c r="R126" s="68"/>
      <c r="S126" s="29" t="s">
        <v>98</v>
      </c>
    </row>
    <row r="127" spans="2:21" ht="17.25" customHeight="1" thickBot="1">
      <c r="B127" s="66"/>
      <c r="C127" s="186" t="s">
        <v>99</v>
      </c>
      <c r="D127" s="242"/>
      <c r="E127" s="243"/>
      <c r="F127" s="243"/>
      <c r="G127" s="243"/>
      <c r="H127" s="244"/>
      <c r="I127" s="69"/>
      <c r="J127" s="70"/>
      <c r="K127" s="71"/>
      <c r="L127" s="71"/>
      <c r="M127" s="231" t="s">
        <v>195</v>
      </c>
      <c r="N127" s="231"/>
      <c r="O127" s="231"/>
      <c r="P127" s="67"/>
    </row>
    <row r="128" spans="2:21" ht="17.25" customHeight="1">
      <c r="B128" s="66"/>
      <c r="C128" s="186" t="s">
        <v>100</v>
      </c>
      <c r="D128" s="245"/>
      <c r="E128" s="246"/>
      <c r="F128" s="246"/>
      <c r="G128" s="246"/>
      <c r="H128" s="246"/>
      <c r="I128" s="246"/>
      <c r="J128" s="247"/>
      <c r="K128" s="195" t="s">
        <v>101</v>
      </c>
      <c r="L128" s="72"/>
      <c r="M128" s="231" t="s">
        <v>97</v>
      </c>
      <c r="N128" s="231"/>
      <c r="O128" s="231"/>
      <c r="P128" s="67"/>
      <c r="R128" s="73" t="s">
        <v>102</v>
      </c>
      <c r="S128" s="74"/>
      <c r="T128" s="74"/>
      <c r="U128" s="75"/>
    </row>
    <row r="129" spans="2:21" ht="17.25" customHeight="1">
      <c r="B129" s="66"/>
      <c r="C129" s="190"/>
      <c r="D129" s="248" t="s">
        <v>103</v>
      </c>
      <c r="E129" s="249"/>
      <c r="F129" s="249"/>
      <c r="G129" s="249"/>
      <c r="H129" s="249"/>
      <c r="I129" s="249"/>
      <c r="J129" s="249"/>
      <c r="K129" s="182" t="s">
        <v>104</v>
      </c>
      <c r="L129" s="182" t="s">
        <v>105</v>
      </c>
      <c r="M129" s="182" t="s">
        <v>106</v>
      </c>
      <c r="N129" s="163" t="s">
        <v>107</v>
      </c>
      <c r="O129" s="53"/>
      <c r="P129" s="67"/>
      <c r="R129" s="76"/>
      <c r="S129" s="31" t="s">
        <v>108</v>
      </c>
      <c r="T129" s="31"/>
      <c r="U129" s="77"/>
    </row>
    <row r="130" spans="2:21" ht="17.25" customHeight="1">
      <c r="B130" s="66"/>
      <c r="C130" s="190" t="s">
        <v>109</v>
      </c>
      <c r="D130" s="250"/>
      <c r="E130" s="251"/>
      <c r="F130" s="251"/>
      <c r="G130" s="251"/>
      <c r="H130" s="251"/>
      <c r="I130" s="251"/>
      <c r="J130" s="251"/>
      <c r="K130" s="78"/>
      <c r="L130" s="179"/>
      <c r="M130" s="206"/>
      <c r="N130" s="207">
        <f t="shared" ref="N130:N138" si="2">L130*M130</f>
        <v>0</v>
      </c>
      <c r="O130" s="193" t="s">
        <v>101</v>
      </c>
      <c r="P130" s="67"/>
      <c r="Q130" s="31"/>
      <c r="R130" s="76" t="s">
        <v>110</v>
      </c>
      <c r="S130" s="31"/>
      <c r="T130" s="31"/>
      <c r="U130" s="77"/>
    </row>
    <row r="131" spans="2:21" ht="17.25" customHeight="1">
      <c r="B131" s="66"/>
      <c r="C131" s="190" t="s">
        <v>111</v>
      </c>
      <c r="D131" s="250"/>
      <c r="E131" s="251"/>
      <c r="F131" s="251"/>
      <c r="G131" s="251"/>
      <c r="H131" s="251"/>
      <c r="I131" s="251"/>
      <c r="J131" s="251"/>
      <c r="K131" s="78"/>
      <c r="L131" s="179"/>
      <c r="M131" s="206"/>
      <c r="N131" s="207">
        <f t="shared" si="2"/>
        <v>0</v>
      </c>
      <c r="O131" s="79"/>
      <c r="P131" s="67"/>
      <c r="Q131" s="31"/>
      <c r="R131" s="76"/>
      <c r="S131" s="31"/>
      <c r="T131" s="31"/>
      <c r="U131" s="77"/>
    </row>
    <row r="132" spans="2:21" ht="17.25" customHeight="1">
      <c r="B132" s="66"/>
      <c r="C132" s="190" t="s">
        <v>112</v>
      </c>
      <c r="D132" s="267"/>
      <c r="E132" s="268"/>
      <c r="F132" s="268"/>
      <c r="G132" s="268"/>
      <c r="H132" s="268"/>
      <c r="I132" s="268"/>
      <c r="J132" s="268"/>
      <c r="K132" s="80"/>
      <c r="L132" s="180"/>
      <c r="M132" s="208"/>
      <c r="N132" s="207">
        <f t="shared" si="2"/>
        <v>0</v>
      </c>
      <c r="O132" s="79"/>
      <c r="P132" s="67"/>
      <c r="Q132" s="31"/>
      <c r="R132" s="76"/>
      <c r="S132" s="31"/>
      <c r="T132" s="31"/>
      <c r="U132" s="77"/>
    </row>
    <row r="133" spans="2:21" ht="17.25" customHeight="1">
      <c r="B133" s="66"/>
      <c r="C133" s="190" t="s">
        <v>113</v>
      </c>
      <c r="D133" s="267"/>
      <c r="E133" s="268"/>
      <c r="F133" s="268"/>
      <c r="G133" s="268"/>
      <c r="H133" s="268"/>
      <c r="I133" s="268"/>
      <c r="J133" s="268"/>
      <c r="K133" s="80"/>
      <c r="L133" s="180"/>
      <c r="M133" s="208"/>
      <c r="N133" s="207">
        <f t="shared" si="2"/>
        <v>0</v>
      </c>
      <c r="O133" s="79"/>
      <c r="P133" s="67"/>
      <c r="Q133" s="31"/>
      <c r="R133" s="76"/>
      <c r="S133" s="31"/>
      <c r="T133" s="31"/>
      <c r="U133" s="77"/>
    </row>
    <row r="134" spans="2:21" ht="17.25" customHeight="1">
      <c r="B134" s="66"/>
      <c r="C134" s="190" t="s">
        <v>114</v>
      </c>
      <c r="D134" s="267"/>
      <c r="E134" s="268"/>
      <c r="F134" s="268"/>
      <c r="G134" s="268"/>
      <c r="H134" s="268"/>
      <c r="I134" s="268"/>
      <c r="J134" s="268"/>
      <c r="K134" s="80"/>
      <c r="L134" s="180"/>
      <c r="M134" s="208"/>
      <c r="N134" s="207">
        <f t="shared" si="2"/>
        <v>0</v>
      </c>
      <c r="O134" s="79"/>
      <c r="P134" s="67"/>
      <c r="Q134" s="31"/>
      <c r="R134" s="76"/>
      <c r="S134" s="31"/>
      <c r="T134" s="31"/>
      <c r="U134" s="77"/>
    </row>
    <row r="135" spans="2:21" ht="17.25" customHeight="1">
      <c r="B135" s="66"/>
      <c r="C135" s="190" t="s">
        <v>115</v>
      </c>
      <c r="D135" s="250"/>
      <c r="E135" s="251"/>
      <c r="F135" s="251"/>
      <c r="G135" s="251"/>
      <c r="H135" s="251"/>
      <c r="I135" s="251"/>
      <c r="J135" s="251"/>
      <c r="K135" s="78"/>
      <c r="L135" s="179"/>
      <c r="M135" s="206"/>
      <c r="N135" s="207">
        <f t="shared" si="2"/>
        <v>0</v>
      </c>
      <c r="O135" s="79"/>
      <c r="P135" s="67"/>
      <c r="Q135" s="31"/>
      <c r="R135" s="76"/>
      <c r="S135" s="31"/>
      <c r="T135" s="31"/>
      <c r="U135" s="77"/>
    </row>
    <row r="136" spans="2:21" ht="17.25" customHeight="1">
      <c r="B136" s="66"/>
      <c r="C136" s="190" t="s">
        <v>116</v>
      </c>
      <c r="D136" s="250"/>
      <c r="E136" s="251"/>
      <c r="F136" s="251"/>
      <c r="G136" s="251"/>
      <c r="H136" s="251"/>
      <c r="I136" s="251"/>
      <c r="J136" s="251"/>
      <c r="K136" s="78"/>
      <c r="L136" s="179"/>
      <c r="M136" s="206"/>
      <c r="N136" s="207">
        <f t="shared" si="2"/>
        <v>0</v>
      </c>
      <c r="O136" s="79"/>
      <c r="P136" s="67"/>
      <c r="Q136" s="31"/>
      <c r="R136" s="76"/>
      <c r="S136" s="31"/>
      <c r="T136" s="31"/>
      <c r="U136" s="77"/>
    </row>
    <row r="137" spans="2:21" ht="17.25" customHeight="1">
      <c r="B137" s="66"/>
      <c r="C137" s="190" t="s">
        <v>117</v>
      </c>
      <c r="D137" s="250"/>
      <c r="E137" s="251"/>
      <c r="F137" s="251"/>
      <c r="G137" s="251"/>
      <c r="H137" s="251"/>
      <c r="I137" s="251"/>
      <c r="J137" s="251"/>
      <c r="K137" s="78"/>
      <c r="L137" s="179"/>
      <c r="M137" s="206"/>
      <c r="N137" s="207">
        <f t="shared" si="2"/>
        <v>0</v>
      </c>
      <c r="O137" s="79"/>
      <c r="P137" s="67"/>
      <c r="Q137" s="31"/>
      <c r="R137" s="76"/>
      <c r="S137" s="31"/>
      <c r="T137" s="31"/>
      <c r="U137" s="77"/>
    </row>
    <row r="138" spans="2:21" ht="17.25" customHeight="1">
      <c r="B138" s="66"/>
      <c r="C138" s="190" t="s">
        <v>118</v>
      </c>
      <c r="D138" s="267"/>
      <c r="E138" s="268"/>
      <c r="F138" s="268"/>
      <c r="G138" s="268"/>
      <c r="H138" s="268"/>
      <c r="I138" s="268"/>
      <c r="J138" s="268"/>
      <c r="K138" s="80"/>
      <c r="L138" s="180"/>
      <c r="M138" s="208"/>
      <c r="N138" s="207">
        <f t="shared" si="2"/>
        <v>0</v>
      </c>
      <c r="O138" s="79"/>
      <c r="P138" s="67"/>
      <c r="Q138" s="31"/>
      <c r="R138" s="76"/>
      <c r="S138" s="31"/>
      <c r="T138" s="31"/>
      <c r="U138" s="77"/>
    </row>
    <row r="139" spans="2:21" ht="17.25" customHeight="1">
      <c r="B139" s="66"/>
      <c r="C139" s="191" t="s">
        <v>119</v>
      </c>
      <c r="D139" s="272">
        <f>SUM(N130:N138)</f>
        <v>0</v>
      </c>
      <c r="E139" s="273"/>
      <c r="F139" s="273"/>
      <c r="G139" s="273"/>
      <c r="H139" s="273"/>
      <c r="I139" s="273"/>
      <c r="J139" s="274"/>
      <c r="K139" s="189" t="s">
        <v>120</v>
      </c>
      <c r="L139" s="209" t="str">
        <f>IF(D128="","",IF(D128="単価契約","",(O152+D139)/D128))</f>
        <v/>
      </c>
      <c r="M139" s="194" t="s">
        <v>121</v>
      </c>
      <c r="N139" s="81"/>
      <c r="O139" s="81"/>
      <c r="P139" s="82"/>
      <c r="Q139" s="83"/>
      <c r="R139" s="76" t="s">
        <v>122</v>
      </c>
      <c r="S139" s="31"/>
      <c r="T139" s="31"/>
      <c r="U139" s="77"/>
    </row>
    <row r="140" spans="2:21" ht="17.25" customHeight="1">
      <c r="B140" s="66"/>
      <c r="C140" s="187" t="s">
        <v>123</v>
      </c>
      <c r="D140" s="252">
        <f>ROUNDDOWN(D139*K140,0)</f>
        <v>0</v>
      </c>
      <c r="E140" s="253"/>
      <c r="F140" s="253"/>
      <c r="G140" s="253"/>
      <c r="H140" s="253"/>
      <c r="I140" s="253"/>
      <c r="J140" s="254"/>
      <c r="K140" s="84"/>
      <c r="L140" s="85" t="s">
        <v>124</v>
      </c>
      <c r="M140" s="81"/>
      <c r="N140" s="81"/>
      <c r="O140" s="81"/>
      <c r="P140" s="82"/>
      <c r="Q140" s="83"/>
      <c r="R140" s="76" t="s">
        <v>125</v>
      </c>
      <c r="S140" s="31"/>
      <c r="T140" s="31"/>
      <c r="U140" s="77"/>
    </row>
    <row r="141" spans="2:21" ht="17.25" customHeight="1">
      <c r="B141" s="66"/>
      <c r="C141" s="188" t="s">
        <v>126</v>
      </c>
      <c r="D141" s="255">
        <f>SUM(D139:J140)</f>
        <v>0</v>
      </c>
      <c r="E141" s="256"/>
      <c r="F141" s="256"/>
      <c r="G141" s="256"/>
      <c r="H141" s="256"/>
      <c r="I141" s="256"/>
      <c r="J141" s="257"/>
      <c r="K141" s="53"/>
      <c r="L141" s="53" t="s">
        <v>127</v>
      </c>
      <c r="M141" s="53"/>
      <c r="N141" s="53"/>
      <c r="O141" s="53"/>
      <c r="P141" s="67"/>
      <c r="R141" s="76"/>
      <c r="S141" s="31"/>
      <c r="T141" s="31"/>
      <c r="U141" s="77"/>
    </row>
    <row r="142" spans="2:21" ht="18" customHeight="1">
      <c r="B142" s="66"/>
      <c r="C142" s="53"/>
      <c r="D142" s="53"/>
      <c r="E142" s="53"/>
      <c r="F142" s="53"/>
      <c r="G142" s="53"/>
      <c r="H142" s="53"/>
      <c r="I142" s="53"/>
      <c r="J142" s="53"/>
      <c r="K142" s="53"/>
      <c r="L142" s="53"/>
      <c r="M142" s="53"/>
      <c r="N142" s="53"/>
      <c r="O142" s="53"/>
      <c r="P142" s="67"/>
      <c r="R142" s="76" t="s">
        <v>128</v>
      </c>
      <c r="S142" s="31"/>
      <c r="T142" s="31"/>
      <c r="U142" s="77"/>
    </row>
    <row r="143" spans="2:21" ht="18" customHeight="1" thickBot="1">
      <c r="B143" s="66"/>
      <c r="C143" s="53"/>
      <c r="D143" s="53" t="s">
        <v>129</v>
      </c>
      <c r="E143" s="53"/>
      <c r="F143" s="53"/>
      <c r="G143" s="53"/>
      <c r="H143" s="53"/>
      <c r="I143" s="53"/>
      <c r="J143" s="53"/>
      <c r="K143" s="53"/>
      <c r="L143" s="53"/>
      <c r="M143" s="53"/>
      <c r="N143" s="53"/>
      <c r="O143" s="53"/>
      <c r="P143" s="67"/>
      <c r="R143" s="76" t="s">
        <v>130</v>
      </c>
      <c r="S143" s="31"/>
      <c r="T143" s="31"/>
      <c r="U143" s="77"/>
    </row>
    <row r="144" spans="2:21" ht="18" customHeight="1" thickTop="1" thickBot="1">
      <c r="B144" s="66"/>
      <c r="C144" s="53"/>
      <c r="D144" s="258" t="s">
        <v>100</v>
      </c>
      <c r="E144" s="259"/>
      <c r="F144" s="259"/>
      <c r="G144" s="259"/>
      <c r="H144" s="259"/>
      <c r="I144" s="259"/>
      <c r="J144" s="260"/>
      <c r="K144" s="178">
        <f>D128</f>
        <v>0</v>
      </c>
      <c r="L144" s="181"/>
      <c r="M144" s="181"/>
      <c r="N144" s="181"/>
      <c r="O144" s="87"/>
      <c r="P144" s="67"/>
      <c r="R144" s="88" t="s">
        <v>131</v>
      </c>
      <c r="S144" s="89"/>
      <c r="T144" s="89"/>
      <c r="U144" s="90"/>
    </row>
    <row r="145" spans="2:16" ht="19.5" customHeight="1">
      <c r="B145" s="66"/>
      <c r="C145" s="53"/>
      <c r="D145" s="261" t="s">
        <v>132</v>
      </c>
      <c r="E145" s="262"/>
      <c r="F145" s="262"/>
      <c r="G145" s="262"/>
      <c r="H145" s="262"/>
      <c r="I145" s="262"/>
      <c r="J145" s="263"/>
      <c r="K145" s="167"/>
      <c r="L145" s="191" t="s">
        <v>133</v>
      </c>
      <c r="M145" s="170"/>
      <c r="N145" s="191" t="s">
        <v>134</v>
      </c>
      <c r="O145" s="173"/>
      <c r="P145" s="67"/>
    </row>
    <row r="146" spans="2:16" ht="19.5" customHeight="1">
      <c r="B146" s="66"/>
      <c r="C146" s="53"/>
      <c r="D146" s="264" t="s">
        <v>135</v>
      </c>
      <c r="E146" s="265"/>
      <c r="F146" s="265"/>
      <c r="G146" s="265"/>
      <c r="H146" s="265"/>
      <c r="I146" s="265"/>
      <c r="J146" s="266"/>
      <c r="K146" s="168"/>
      <c r="L146" s="192" t="s">
        <v>136</v>
      </c>
      <c r="M146" s="171"/>
      <c r="N146" s="192" t="s">
        <v>137</v>
      </c>
      <c r="O146" s="174"/>
      <c r="P146" s="67"/>
    </row>
    <row r="147" spans="2:16" ht="19.5" customHeight="1">
      <c r="B147" s="66"/>
      <c r="C147" s="53"/>
      <c r="D147" s="264" t="s">
        <v>138</v>
      </c>
      <c r="E147" s="265"/>
      <c r="F147" s="265"/>
      <c r="G147" s="265"/>
      <c r="H147" s="265"/>
      <c r="I147" s="265"/>
      <c r="J147" s="266"/>
      <c r="K147" s="168"/>
      <c r="L147" s="192" t="s">
        <v>139</v>
      </c>
      <c r="M147" s="171"/>
      <c r="N147" s="192" t="s">
        <v>140</v>
      </c>
      <c r="O147" s="174"/>
      <c r="P147" s="67"/>
    </row>
    <row r="148" spans="2:16" ht="19.5" customHeight="1">
      <c r="B148" s="66"/>
      <c r="C148" s="53"/>
      <c r="D148" s="264" t="s">
        <v>141</v>
      </c>
      <c r="E148" s="265"/>
      <c r="F148" s="265"/>
      <c r="G148" s="265"/>
      <c r="H148" s="265"/>
      <c r="I148" s="265"/>
      <c r="J148" s="266"/>
      <c r="K148" s="168"/>
      <c r="L148" s="192" t="s">
        <v>142</v>
      </c>
      <c r="M148" s="171"/>
      <c r="N148" s="192" t="s">
        <v>143</v>
      </c>
      <c r="O148" s="174"/>
      <c r="P148" s="67"/>
    </row>
    <row r="149" spans="2:16" ht="19.5" customHeight="1">
      <c r="B149" s="66"/>
      <c r="C149" s="53"/>
      <c r="D149" s="264" t="s">
        <v>144</v>
      </c>
      <c r="E149" s="265"/>
      <c r="F149" s="265"/>
      <c r="G149" s="265"/>
      <c r="H149" s="265"/>
      <c r="I149" s="265"/>
      <c r="J149" s="266"/>
      <c r="K149" s="168"/>
      <c r="L149" s="192" t="s">
        <v>145</v>
      </c>
      <c r="M149" s="171"/>
      <c r="N149" s="192" t="s">
        <v>146</v>
      </c>
      <c r="O149" s="174"/>
      <c r="P149" s="67"/>
    </row>
    <row r="150" spans="2:16" ht="19.5" customHeight="1">
      <c r="B150" s="66"/>
      <c r="C150" s="53"/>
      <c r="D150" s="264" t="s">
        <v>147</v>
      </c>
      <c r="E150" s="265"/>
      <c r="F150" s="265"/>
      <c r="G150" s="265"/>
      <c r="H150" s="265"/>
      <c r="I150" s="265"/>
      <c r="J150" s="266"/>
      <c r="K150" s="168"/>
      <c r="L150" s="192" t="s">
        <v>148</v>
      </c>
      <c r="M150" s="171"/>
      <c r="N150" s="192" t="s">
        <v>149</v>
      </c>
      <c r="O150" s="174"/>
      <c r="P150" s="67"/>
    </row>
    <row r="151" spans="2:16" ht="19.5" customHeight="1">
      <c r="B151" s="66"/>
      <c r="C151" s="53"/>
      <c r="D151" s="264" t="s">
        <v>150</v>
      </c>
      <c r="E151" s="265"/>
      <c r="F151" s="265"/>
      <c r="G151" s="265"/>
      <c r="H151" s="265"/>
      <c r="I151" s="265"/>
      <c r="J151" s="266"/>
      <c r="K151" s="168"/>
      <c r="L151" s="192" t="s">
        <v>151</v>
      </c>
      <c r="M151" s="171"/>
      <c r="N151" s="203" t="s">
        <v>152</v>
      </c>
      <c r="O151" s="175"/>
      <c r="P151" s="67"/>
    </row>
    <row r="152" spans="2:16" ht="19.5" customHeight="1" thickBot="1">
      <c r="B152" s="66"/>
      <c r="C152" s="53"/>
      <c r="D152" s="264" t="s">
        <v>153</v>
      </c>
      <c r="E152" s="265"/>
      <c r="F152" s="265"/>
      <c r="G152" s="265"/>
      <c r="H152" s="265"/>
      <c r="I152" s="265"/>
      <c r="J152" s="266"/>
      <c r="K152" s="168"/>
      <c r="L152" s="192" t="s">
        <v>154</v>
      </c>
      <c r="M152" s="171"/>
      <c r="N152" s="204" t="s">
        <v>155</v>
      </c>
      <c r="O152" s="176">
        <f>SUM(K145:K153,M145:M153,O145:O151)</f>
        <v>0</v>
      </c>
      <c r="P152" s="67"/>
    </row>
    <row r="153" spans="2:16" ht="19.5" customHeight="1" thickTop="1" thickBot="1">
      <c r="B153" s="66"/>
      <c r="C153" s="53"/>
      <c r="D153" s="269" t="s">
        <v>156</v>
      </c>
      <c r="E153" s="270"/>
      <c r="F153" s="270"/>
      <c r="G153" s="270"/>
      <c r="H153" s="270"/>
      <c r="I153" s="270"/>
      <c r="J153" s="271"/>
      <c r="K153" s="169"/>
      <c r="L153" s="202" t="s">
        <v>157</v>
      </c>
      <c r="M153" s="172"/>
      <c r="N153" s="205" t="s">
        <v>158</v>
      </c>
      <c r="O153" s="177">
        <f>IF(D128="単価契約",0,K144-O152)</f>
        <v>0</v>
      </c>
      <c r="P153" s="67"/>
    </row>
    <row r="154" spans="2:16" ht="19.5" customHeight="1" thickTop="1" thickBot="1">
      <c r="B154" s="91"/>
      <c r="C154" s="92"/>
      <c r="D154" s="92"/>
      <c r="E154" s="92"/>
      <c r="F154" s="92"/>
      <c r="G154" s="92"/>
      <c r="H154" s="92"/>
      <c r="I154" s="92"/>
      <c r="J154" s="92"/>
      <c r="K154" s="92"/>
      <c r="L154" s="92"/>
      <c r="M154" s="92"/>
      <c r="N154" s="92"/>
      <c r="O154" s="92"/>
      <c r="P154" s="93"/>
    </row>
    <row r="155" spans="2:16" ht="19.5" customHeight="1">
      <c r="C155" s="281" t="s">
        <v>159</v>
      </c>
    </row>
    <row r="156" spans="2:16" ht="19.5" customHeight="1">
      <c r="C156" s="281"/>
    </row>
    <row r="157" spans="2:16" ht="19.5" customHeight="1">
      <c r="C157" s="281"/>
    </row>
    <row r="158" spans="2:16" ht="19.5" customHeight="1">
      <c r="C158" s="281"/>
    </row>
    <row r="159" spans="2:16" ht="19.5" customHeight="1">
      <c r="C159" s="281"/>
    </row>
    <row r="160" spans="2:16" ht="19.5" customHeight="1">
      <c r="C160" s="281"/>
    </row>
    <row r="161" spans="2:20" ht="19.5" customHeight="1">
      <c r="C161" s="281"/>
    </row>
    <row r="162" spans="2:20" ht="19.5" customHeight="1">
      <c r="C162" s="281"/>
    </row>
    <row r="163" spans="2:20" ht="19.5" customHeight="1">
      <c r="C163" s="281"/>
    </row>
    <row r="164" spans="2:20" ht="19.5" customHeight="1">
      <c r="C164" s="281"/>
    </row>
    <row r="165" spans="2:20" ht="12" customHeight="1">
      <c r="C165" s="281"/>
    </row>
    <row r="166" spans="2:20" ht="12" customHeight="1">
      <c r="C166" s="281"/>
    </row>
    <row r="167" spans="2:20" ht="12" customHeight="1">
      <c r="C167" s="281"/>
    </row>
    <row r="168" spans="2:20" ht="12" customHeight="1">
      <c r="C168" s="281"/>
    </row>
    <row r="169" spans="2:20" ht="12" customHeight="1">
      <c r="C169" s="281"/>
    </row>
    <row r="170" spans="2:20" ht="12" customHeight="1">
      <c r="C170" s="281"/>
    </row>
    <row r="171" spans="2:20" ht="12" customHeight="1">
      <c r="C171" s="281"/>
    </row>
    <row r="172" spans="2:20" ht="12" customHeight="1">
      <c r="C172" s="281"/>
    </row>
    <row r="173" spans="2:20" ht="12" customHeight="1">
      <c r="C173" s="281"/>
    </row>
    <row r="174" spans="2:20" ht="12" customHeight="1">
      <c r="C174" s="282"/>
    </row>
    <row r="175" spans="2:20" ht="17.25" customHeight="1" thickBot="1">
      <c r="B175" s="35"/>
      <c r="C175" s="283" t="s">
        <v>82</v>
      </c>
      <c r="D175" s="283"/>
      <c r="E175" s="283"/>
      <c r="F175" s="283"/>
      <c r="G175" s="283"/>
      <c r="H175" s="283"/>
      <c r="I175" s="285">
        <v>4</v>
      </c>
      <c r="J175" s="285"/>
      <c r="K175" s="36"/>
      <c r="L175" s="36"/>
      <c r="M175" s="36"/>
      <c r="N175" s="36"/>
      <c r="O175" s="36"/>
      <c r="P175" s="37"/>
      <c r="T175" s="29" t="s">
        <v>83</v>
      </c>
    </row>
    <row r="176" spans="2:20" ht="17.25" customHeight="1" thickTop="1">
      <c r="B176" s="38"/>
      <c r="C176" s="284"/>
      <c r="D176" s="284"/>
      <c r="E176" s="284"/>
      <c r="F176" s="284"/>
      <c r="G176" s="284"/>
      <c r="H176" s="284"/>
      <c r="I176" s="286"/>
      <c r="J176" s="286"/>
      <c r="K176" s="31"/>
      <c r="L176" s="232" t="s">
        <v>84</v>
      </c>
      <c r="M176" s="233"/>
      <c r="N176" s="233"/>
      <c r="O176" s="233"/>
      <c r="P176" s="234"/>
      <c r="T176" s="29" t="s">
        <v>85</v>
      </c>
    </row>
    <row r="177" spans="2:21" ht="9.75" customHeight="1">
      <c r="B177" s="38"/>
      <c r="C177" s="31"/>
      <c r="D177" s="31"/>
      <c r="E177" s="31"/>
      <c r="F177" s="31"/>
      <c r="G177" s="31"/>
      <c r="H177" s="31"/>
      <c r="I177" s="31"/>
      <c r="J177" s="31"/>
      <c r="K177" s="31"/>
      <c r="L177" s="235"/>
      <c r="M177" s="236"/>
      <c r="N177" s="236"/>
      <c r="O177" s="236"/>
      <c r="P177" s="237"/>
    </row>
    <row r="178" spans="2:21" ht="17.25" customHeight="1">
      <c r="B178" s="38"/>
      <c r="C178" s="186" t="s">
        <v>56</v>
      </c>
      <c r="D178" s="275">
        <f>IF(基本情報入力欄!D11="","",基本情報入力欄!D11)</f>
        <v>44536</v>
      </c>
      <c r="E178" s="276"/>
      <c r="F178" s="276"/>
      <c r="G178" s="276"/>
      <c r="H178" s="276"/>
      <c r="I178" s="277"/>
      <c r="J178" s="56"/>
      <c r="K178" s="31"/>
      <c r="L178" s="235"/>
      <c r="M178" s="236"/>
      <c r="N178" s="236"/>
      <c r="O178" s="236"/>
      <c r="P178" s="237"/>
    </row>
    <row r="179" spans="2:21" ht="11.25" customHeight="1" thickBot="1">
      <c r="B179" s="38"/>
      <c r="C179" s="36"/>
      <c r="D179" s="36"/>
      <c r="E179" s="36"/>
      <c r="F179" s="36"/>
      <c r="G179" s="36"/>
      <c r="H179" s="36"/>
      <c r="I179" s="57"/>
      <c r="J179" s="41"/>
      <c r="K179" s="31"/>
      <c r="L179" s="238"/>
      <c r="M179" s="239"/>
      <c r="N179" s="239"/>
      <c r="O179" s="239"/>
      <c r="P179" s="240"/>
    </row>
    <row r="180" spans="2:21" ht="12" customHeight="1" thickTop="1">
      <c r="B180" s="38"/>
      <c r="C180" s="31"/>
      <c r="D180" s="31"/>
      <c r="E180" s="31"/>
      <c r="F180" s="31"/>
      <c r="G180" s="31"/>
      <c r="H180" s="31"/>
      <c r="I180" s="31"/>
      <c r="J180" s="31"/>
      <c r="K180" s="31"/>
      <c r="L180" s="44"/>
      <c r="M180" s="44"/>
      <c r="N180" s="44"/>
      <c r="O180" s="44"/>
      <c r="P180" s="40"/>
      <c r="Q180" s="45"/>
      <c r="R180" s="45"/>
      <c r="S180" s="45"/>
      <c r="T180" s="45"/>
    </row>
    <row r="181" spans="2:21" ht="17.25" customHeight="1" thickBot="1">
      <c r="B181" s="38"/>
      <c r="C181" s="31" t="s">
        <v>91</v>
      </c>
      <c r="D181" s="31"/>
      <c r="E181" s="31"/>
      <c r="F181" s="31"/>
      <c r="G181" s="31"/>
      <c r="H181" s="31"/>
      <c r="I181" s="31"/>
      <c r="J181" s="31"/>
      <c r="K181" s="31"/>
      <c r="L181" s="44"/>
      <c r="M181" s="44"/>
      <c r="N181" s="44"/>
      <c r="O181" s="44"/>
      <c r="P181" s="40"/>
      <c r="Q181" s="45"/>
      <c r="R181" s="45"/>
      <c r="S181" s="45"/>
      <c r="T181" s="45"/>
    </row>
    <row r="182" spans="2:21" ht="17.25" customHeight="1">
      <c r="B182" s="60" t="s">
        <v>92</v>
      </c>
      <c r="C182" s="185" t="s">
        <v>93</v>
      </c>
      <c r="D182" s="278"/>
      <c r="E182" s="279"/>
      <c r="F182" s="279"/>
      <c r="G182" s="279"/>
      <c r="H182" s="279"/>
      <c r="I182" s="279"/>
      <c r="J182" s="280"/>
      <c r="K182" s="61"/>
      <c r="L182" s="62"/>
      <c r="M182" s="63" t="s">
        <v>94</v>
      </c>
      <c r="N182" s="61"/>
      <c r="O182" s="61"/>
      <c r="P182" s="64"/>
      <c r="R182" s="65"/>
      <c r="S182" s="31" t="s">
        <v>95</v>
      </c>
    </row>
    <row r="183" spans="2:21" ht="17.25" customHeight="1">
      <c r="B183" s="66"/>
      <c r="C183" s="186" t="s">
        <v>96</v>
      </c>
      <c r="D183" s="223"/>
      <c r="E183" s="224"/>
      <c r="F183" s="224"/>
      <c r="G183" s="224"/>
      <c r="H183" s="224"/>
      <c r="I183" s="224"/>
      <c r="J183" s="224"/>
      <c r="K183" s="224"/>
      <c r="L183" s="225"/>
      <c r="M183" s="241" t="s">
        <v>194</v>
      </c>
      <c r="N183" s="231"/>
      <c r="O183" s="231"/>
      <c r="P183" s="67"/>
      <c r="R183" s="68"/>
      <c r="S183" s="29" t="s">
        <v>98</v>
      </c>
    </row>
    <row r="184" spans="2:21" ht="17.25" customHeight="1" thickBot="1">
      <c r="B184" s="66"/>
      <c r="C184" s="186" t="s">
        <v>99</v>
      </c>
      <c r="D184" s="242"/>
      <c r="E184" s="243"/>
      <c r="F184" s="243"/>
      <c r="G184" s="243"/>
      <c r="H184" s="244"/>
      <c r="I184" s="69"/>
      <c r="J184" s="70"/>
      <c r="K184" s="71"/>
      <c r="L184" s="71"/>
      <c r="M184" s="231" t="s">
        <v>195</v>
      </c>
      <c r="N184" s="231"/>
      <c r="O184" s="231"/>
      <c r="P184" s="67"/>
    </row>
    <row r="185" spans="2:21" ht="17.25" customHeight="1">
      <c r="B185" s="66"/>
      <c r="C185" s="186" t="s">
        <v>100</v>
      </c>
      <c r="D185" s="245"/>
      <c r="E185" s="246"/>
      <c r="F185" s="246"/>
      <c r="G185" s="246"/>
      <c r="H185" s="246"/>
      <c r="I185" s="246"/>
      <c r="J185" s="247"/>
      <c r="K185" s="195" t="s">
        <v>101</v>
      </c>
      <c r="L185" s="72"/>
      <c r="M185" s="231" t="s">
        <v>97</v>
      </c>
      <c r="N185" s="231"/>
      <c r="O185" s="231"/>
      <c r="P185" s="67"/>
      <c r="R185" s="73" t="s">
        <v>102</v>
      </c>
      <c r="S185" s="74"/>
      <c r="T185" s="74"/>
      <c r="U185" s="75"/>
    </row>
    <row r="186" spans="2:21" ht="17.25" customHeight="1">
      <c r="B186" s="66"/>
      <c r="C186" s="190"/>
      <c r="D186" s="248" t="s">
        <v>103</v>
      </c>
      <c r="E186" s="249"/>
      <c r="F186" s="249"/>
      <c r="G186" s="249"/>
      <c r="H186" s="249"/>
      <c r="I186" s="249"/>
      <c r="J186" s="249"/>
      <c r="K186" s="182" t="s">
        <v>104</v>
      </c>
      <c r="L186" s="182" t="s">
        <v>105</v>
      </c>
      <c r="M186" s="182" t="s">
        <v>106</v>
      </c>
      <c r="N186" s="163" t="s">
        <v>107</v>
      </c>
      <c r="O186" s="53"/>
      <c r="P186" s="67"/>
      <c r="R186" s="76"/>
      <c r="S186" s="31" t="s">
        <v>108</v>
      </c>
      <c r="T186" s="31"/>
      <c r="U186" s="77"/>
    </row>
    <row r="187" spans="2:21" ht="17.25" customHeight="1">
      <c r="B187" s="66"/>
      <c r="C187" s="190" t="s">
        <v>109</v>
      </c>
      <c r="D187" s="250"/>
      <c r="E187" s="251"/>
      <c r="F187" s="251"/>
      <c r="G187" s="251"/>
      <c r="H187" s="251"/>
      <c r="I187" s="251"/>
      <c r="J187" s="251"/>
      <c r="K187" s="78"/>
      <c r="L187" s="179"/>
      <c r="M187" s="206"/>
      <c r="N187" s="207">
        <f t="shared" ref="N187:N195" si="3">L187*M187</f>
        <v>0</v>
      </c>
      <c r="O187" s="193" t="s">
        <v>101</v>
      </c>
      <c r="P187" s="67"/>
      <c r="Q187" s="31"/>
      <c r="R187" s="76" t="s">
        <v>110</v>
      </c>
      <c r="S187" s="31"/>
      <c r="T187" s="31"/>
      <c r="U187" s="77"/>
    </row>
    <row r="188" spans="2:21" ht="17.25" customHeight="1">
      <c r="B188" s="66"/>
      <c r="C188" s="190" t="s">
        <v>111</v>
      </c>
      <c r="D188" s="250"/>
      <c r="E188" s="251"/>
      <c r="F188" s="251"/>
      <c r="G188" s="251"/>
      <c r="H188" s="251"/>
      <c r="I188" s="251"/>
      <c r="J188" s="251"/>
      <c r="K188" s="78"/>
      <c r="L188" s="179"/>
      <c r="M188" s="206"/>
      <c r="N188" s="207">
        <f t="shared" si="3"/>
        <v>0</v>
      </c>
      <c r="O188" s="79"/>
      <c r="P188" s="67"/>
      <c r="Q188" s="31"/>
      <c r="R188" s="76"/>
      <c r="S188" s="31"/>
      <c r="T188" s="31"/>
      <c r="U188" s="77"/>
    </row>
    <row r="189" spans="2:21" ht="17.25" customHeight="1">
      <c r="B189" s="66"/>
      <c r="C189" s="190" t="s">
        <v>112</v>
      </c>
      <c r="D189" s="267"/>
      <c r="E189" s="268"/>
      <c r="F189" s="268"/>
      <c r="G189" s="268"/>
      <c r="H189" s="268"/>
      <c r="I189" s="268"/>
      <c r="J189" s="268"/>
      <c r="K189" s="80"/>
      <c r="L189" s="180"/>
      <c r="M189" s="208"/>
      <c r="N189" s="207">
        <f t="shared" si="3"/>
        <v>0</v>
      </c>
      <c r="O189" s="79"/>
      <c r="P189" s="67"/>
      <c r="Q189" s="31"/>
      <c r="R189" s="76"/>
      <c r="S189" s="31"/>
      <c r="T189" s="31"/>
      <c r="U189" s="77"/>
    </row>
    <row r="190" spans="2:21" ht="17.25" customHeight="1">
      <c r="B190" s="66"/>
      <c r="C190" s="190" t="s">
        <v>113</v>
      </c>
      <c r="D190" s="267"/>
      <c r="E190" s="268"/>
      <c r="F190" s="268"/>
      <c r="G190" s="268"/>
      <c r="H190" s="268"/>
      <c r="I190" s="268"/>
      <c r="J190" s="268"/>
      <c r="K190" s="80"/>
      <c r="L190" s="180"/>
      <c r="M190" s="208"/>
      <c r="N190" s="207">
        <f t="shared" si="3"/>
        <v>0</v>
      </c>
      <c r="O190" s="79"/>
      <c r="P190" s="67"/>
      <c r="Q190" s="31"/>
      <c r="R190" s="76"/>
      <c r="S190" s="31"/>
      <c r="T190" s="31"/>
      <c r="U190" s="77"/>
    </row>
    <row r="191" spans="2:21" ht="17.25" customHeight="1">
      <c r="B191" s="66"/>
      <c r="C191" s="190" t="s">
        <v>114</v>
      </c>
      <c r="D191" s="267"/>
      <c r="E191" s="268"/>
      <c r="F191" s="268"/>
      <c r="G191" s="268"/>
      <c r="H191" s="268"/>
      <c r="I191" s="268"/>
      <c r="J191" s="268"/>
      <c r="K191" s="80"/>
      <c r="L191" s="180"/>
      <c r="M191" s="208"/>
      <c r="N191" s="207">
        <f t="shared" si="3"/>
        <v>0</v>
      </c>
      <c r="O191" s="79"/>
      <c r="P191" s="67"/>
      <c r="Q191" s="31"/>
      <c r="R191" s="76"/>
      <c r="S191" s="31"/>
      <c r="T191" s="31"/>
      <c r="U191" s="77"/>
    </row>
    <row r="192" spans="2:21" ht="17.25" customHeight="1">
      <c r="B192" s="66"/>
      <c r="C192" s="190" t="s">
        <v>115</v>
      </c>
      <c r="D192" s="250"/>
      <c r="E192" s="251"/>
      <c r="F192" s="251"/>
      <c r="G192" s="251"/>
      <c r="H192" s="251"/>
      <c r="I192" s="251"/>
      <c r="J192" s="251"/>
      <c r="K192" s="78"/>
      <c r="L192" s="179"/>
      <c r="M192" s="206"/>
      <c r="N192" s="207">
        <f t="shared" si="3"/>
        <v>0</v>
      </c>
      <c r="O192" s="79"/>
      <c r="P192" s="67"/>
      <c r="Q192" s="31"/>
      <c r="R192" s="76"/>
      <c r="S192" s="31"/>
      <c r="T192" s="31"/>
      <c r="U192" s="77"/>
    </row>
    <row r="193" spans="2:21" ht="17.25" customHeight="1">
      <c r="B193" s="66"/>
      <c r="C193" s="190" t="s">
        <v>116</v>
      </c>
      <c r="D193" s="250"/>
      <c r="E193" s="251"/>
      <c r="F193" s="251"/>
      <c r="G193" s="251"/>
      <c r="H193" s="251"/>
      <c r="I193" s="251"/>
      <c r="J193" s="251"/>
      <c r="K193" s="78"/>
      <c r="L193" s="179"/>
      <c r="M193" s="206"/>
      <c r="N193" s="207">
        <f t="shared" si="3"/>
        <v>0</v>
      </c>
      <c r="O193" s="79"/>
      <c r="P193" s="67"/>
      <c r="Q193" s="31"/>
      <c r="R193" s="76"/>
      <c r="S193" s="31"/>
      <c r="T193" s="31"/>
      <c r="U193" s="77"/>
    </row>
    <row r="194" spans="2:21" ht="17.25" customHeight="1">
      <c r="B194" s="66"/>
      <c r="C194" s="190" t="s">
        <v>117</v>
      </c>
      <c r="D194" s="250"/>
      <c r="E194" s="251"/>
      <c r="F194" s="251"/>
      <c r="G194" s="251"/>
      <c r="H194" s="251"/>
      <c r="I194" s="251"/>
      <c r="J194" s="251"/>
      <c r="K194" s="78"/>
      <c r="L194" s="179"/>
      <c r="M194" s="206"/>
      <c r="N194" s="207">
        <f t="shared" si="3"/>
        <v>0</v>
      </c>
      <c r="O194" s="79"/>
      <c r="P194" s="67"/>
      <c r="Q194" s="31"/>
      <c r="R194" s="76"/>
      <c r="S194" s="31"/>
      <c r="T194" s="31"/>
      <c r="U194" s="77"/>
    </row>
    <row r="195" spans="2:21" ht="17.25" customHeight="1">
      <c r="B195" s="66"/>
      <c r="C195" s="190" t="s">
        <v>118</v>
      </c>
      <c r="D195" s="267"/>
      <c r="E195" s="268"/>
      <c r="F195" s="268"/>
      <c r="G195" s="268"/>
      <c r="H195" s="268"/>
      <c r="I195" s="268"/>
      <c r="J195" s="268"/>
      <c r="K195" s="80"/>
      <c r="L195" s="180"/>
      <c r="M195" s="208"/>
      <c r="N195" s="207">
        <f t="shared" si="3"/>
        <v>0</v>
      </c>
      <c r="O195" s="79"/>
      <c r="P195" s="67"/>
      <c r="Q195" s="31"/>
      <c r="R195" s="76"/>
      <c r="S195" s="31"/>
      <c r="T195" s="31"/>
      <c r="U195" s="77"/>
    </row>
    <row r="196" spans="2:21" ht="17.25" customHeight="1">
      <c r="B196" s="66"/>
      <c r="C196" s="191" t="s">
        <v>119</v>
      </c>
      <c r="D196" s="272">
        <f>SUM(N187:N195)</f>
        <v>0</v>
      </c>
      <c r="E196" s="273"/>
      <c r="F196" s="273"/>
      <c r="G196" s="273"/>
      <c r="H196" s="273"/>
      <c r="I196" s="273"/>
      <c r="J196" s="274"/>
      <c r="K196" s="189" t="s">
        <v>120</v>
      </c>
      <c r="L196" s="209" t="str">
        <f>IF(D185="","",IF(D185="単価契約","",(O209+D196)/D185))</f>
        <v/>
      </c>
      <c r="M196" s="194" t="s">
        <v>121</v>
      </c>
      <c r="N196" s="81"/>
      <c r="O196" s="81"/>
      <c r="P196" s="82"/>
      <c r="Q196" s="83"/>
      <c r="R196" s="76" t="s">
        <v>122</v>
      </c>
      <c r="S196" s="31"/>
      <c r="T196" s="31"/>
      <c r="U196" s="77"/>
    </row>
    <row r="197" spans="2:21" ht="17.25" customHeight="1">
      <c r="B197" s="66"/>
      <c r="C197" s="187" t="s">
        <v>123</v>
      </c>
      <c r="D197" s="252">
        <f>ROUNDDOWN(D196*K197,0)</f>
        <v>0</v>
      </c>
      <c r="E197" s="253"/>
      <c r="F197" s="253"/>
      <c r="G197" s="253"/>
      <c r="H197" s="253"/>
      <c r="I197" s="253"/>
      <c r="J197" s="254"/>
      <c r="K197" s="84"/>
      <c r="L197" s="85" t="s">
        <v>124</v>
      </c>
      <c r="M197" s="81"/>
      <c r="N197" s="81"/>
      <c r="O197" s="81"/>
      <c r="P197" s="82"/>
      <c r="Q197" s="83"/>
      <c r="R197" s="76" t="s">
        <v>125</v>
      </c>
      <c r="S197" s="31"/>
      <c r="T197" s="31"/>
      <c r="U197" s="77"/>
    </row>
    <row r="198" spans="2:21" ht="17.25" customHeight="1">
      <c r="B198" s="66"/>
      <c r="C198" s="188" t="s">
        <v>126</v>
      </c>
      <c r="D198" s="255">
        <f>SUM(D196:J197)</f>
        <v>0</v>
      </c>
      <c r="E198" s="256"/>
      <c r="F198" s="256"/>
      <c r="G198" s="256"/>
      <c r="H198" s="256"/>
      <c r="I198" s="256"/>
      <c r="J198" s="257"/>
      <c r="K198" s="53"/>
      <c r="L198" s="53" t="s">
        <v>127</v>
      </c>
      <c r="M198" s="53"/>
      <c r="N198" s="53"/>
      <c r="O198" s="53"/>
      <c r="P198" s="67"/>
      <c r="R198" s="76"/>
      <c r="S198" s="31"/>
      <c r="T198" s="31"/>
      <c r="U198" s="77"/>
    </row>
    <row r="199" spans="2:21" ht="18" customHeight="1">
      <c r="B199" s="66"/>
      <c r="C199" s="53"/>
      <c r="D199" s="53"/>
      <c r="E199" s="53"/>
      <c r="F199" s="53"/>
      <c r="G199" s="53"/>
      <c r="H199" s="53"/>
      <c r="I199" s="53"/>
      <c r="J199" s="53"/>
      <c r="K199" s="53"/>
      <c r="L199" s="53"/>
      <c r="M199" s="53"/>
      <c r="N199" s="53"/>
      <c r="O199" s="53"/>
      <c r="P199" s="67"/>
      <c r="R199" s="76" t="s">
        <v>128</v>
      </c>
      <c r="S199" s="31"/>
      <c r="T199" s="31"/>
      <c r="U199" s="77"/>
    </row>
    <row r="200" spans="2:21" ht="18" customHeight="1" thickBot="1">
      <c r="B200" s="66"/>
      <c r="C200" s="53"/>
      <c r="D200" s="53" t="s">
        <v>129</v>
      </c>
      <c r="E200" s="53"/>
      <c r="F200" s="53"/>
      <c r="G200" s="53"/>
      <c r="H200" s="53"/>
      <c r="I200" s="53"/>
      <c r="J200" s="53"/>
      <c r="K200" s="53"/>
      <c r="L200" s="53"/>
      <c r="M200" s="53"/>
      <c r="N200" s="53"/>
      <c r="O200" s="53"/>
      <c r="P200" s="67"/>
      <c r="R200" s="76" t="s">
        <v>130</v>
      </c>
      <c r="S200" s="31"/>
      <c r="T200" s="31"/>
      <c r="U200" s="77"/>
    </row>
    <row r="201" spans="2:21" ht="18" customHeight="1" thickTop="1" thickBot="1">
      <c r="B201" s="66"/>
      <c r="C201" s="53"/>
      <c r="D201" s="258" t="s">
        <v>100</v>
      </c>
      <c r="E201" s="259"/>
      <c r="F201" s="259"/>
      <c r="G201" s="259"/>
      <c r="H201" s="259"/>
      <c r="I201" s="259"/>
      <c r="J201" s="260"/>
      <c r="K201" s="178">
        <f>D185</f>
        <v>0</v>
      </c>
      <c r="L201" s="181"/>
      <c r="M201" s="181"/>
      <c r="N201" s="181"/>
      <c r="O201" s="87"/>
      <c r="P201" s="67"/>
      <c r="R201" s="88" t="s">
        <v>131</v>
      </c>
      <c r="S201" s="89"/>
      <c r="T201" s="89"/>
      <c r="U201" s="90"/>
    </row>
    <row r="202" spans="2:21" ht="19.5" customHeight="1">
      <c r="B202" s="66"/>
      <c r="C202" s="53"/>
      <c r="D202" s="261" t="s">
        <v>132</v>
      </c>
      <c r="E202" s="262"/>
      <c r="F202" s="262"/>
      <c r="G202" s="262"/>
      <c r="H202" s="262"/>
      <c r="I202" s="262"/>
      <c r="J202" s="263"/>
      <c r="K202" s="167"/>
      <c r="L202" s="191" t="s">
        <v>133</v>
      </c>
      <c r="M202" s="170"/>
      <c r="N202" s="191" t="s">
        <v>134</v>
      </c>
      <c r="O202" s="173"/>
      <c r="P202" s="67"/>
    </row>
    <row r="203" spans="2:21" ht="19.5" customHeight="1">
      <c r="B203" s="66"/>
      <c r="C203" s="53"/>
      <c r="D203" s="264" t="s">
        <v>135</v>
      </c>
      <c r="E203" s="265"/>
      <c r="F203" s="265"/>
      <c r="G203" s="265"/>
      <c r="H203" s="265"/>
      <c r="I203" s="265"/>
      <c r="J203" s="266"/>
      <c r="K203" s="168"/>
      <c r="L203" s="192" t="s">
        <v>136</v>
      </c>
      <c r="M203" s="171"/>
      <c r="N203" s="192" t="s">
        <v>137</v>
      </c>
      <c r="O203" s="174"/>
      <c r="P203" s="67"/>
    </row>
    <row r="204" spans="2:21" ht="19.5" customHeight="1">
      <c r="B204" s="66"/>
      <c r="C204" s="53"/>
      <c r="D204" s="264" t="s">
        <v>138</v>
      </c>
      <c r="E204" s="265"/>
      <c r="F204" s="265"/>
      <c r="G204" s="265"/>
      <c r="H204" s="265"/>
      <c r="I204" s="265"/>
      <c r="J204" s="266"/>
      <c r="K204" s="168"/>
      <c r="L204" s="192" t="s">
        <v>139</v>
      </c>
      <c r="M204" s="171"/>
      <c r="N204" s="192" t="s">
        <v>140</v>
      </c>
      <c r="O204" s="174"/>
      <c r="P204" s="67"/>
    </row>
    <row r="205" spans="2:21" ht="19.5" customHeight="1">
      <c r="B205" s="66"/>
      <c r="C205" s="53"/>
      <c r="D205" s="264" t="s">
        <v>141</v>
      </c>
      <c r="E205" s="265"/>
      <c r="F205" s="265"/>
      <c r="G205" s="265"/>
      <c r="H205" s="265"/>
      <c r="I205" s="265"/>
      <c r="J205" s="266"/>
      <c r="K205" s="168"/>
      <c r="L205" s="192" t="s">
        <v>142</v>
      </c>
      <c r="M205" s="171"/>
      <c r="N205" s="192" t="s">
        <v>143</v>
      </c>
      <c r="O205" s="174"/>
      <c r="P205" s="67"/>
    </row>
    <row r="206" spans="2:21" ht="19.5" customHeight="1">
      <c r="B206" s="66"/>
      <c r="C206" s="53"/>
      <c r="D206" s="264" t="s">
        <v>144</v>
      </c>
      <c r="E206" s="265"/>
      <c r="F206" s="265"/>
      <c r="G206" s="265"/>
      <c r="H206" s="265"/>
      <c r="I206" s="265"/>
      <c r="J206" s="266"/>
      <c r="K206" s="168"/>
      <c r="L206" s="192" t="s">
        <v>145</v>
      </c>
      <c r="M206" s="171"/>
      <c r="N206" s="192" t="s">
        <v>146</v>
      </c>
      <c r="O206" s="174"/>
      <c r="P206" s="67"/>
    </row>
    <row r="207" spans="2:21" ht="19.5" customHeight="1">
      <c r="B207" s="66"/>
      <c r="C207" s="53"/>
      <c r="D207" s="264" t="s">
        <v>147</v>
      </c>
      <c r="E207" s="265"/>
      <c r="F207" s="265"/>
      <c r="G207" s="265"/>
      <c r="H207" s="265"/>
      <c r="I207" s="265"/>
      <c r="J207" s="266"/>
      <c r="K207" s="168"/>
      <c r="L207" s="192" t="s">
        <v>148</v>
      </c>
      <c r="M207" s="171"/>
      <c r="N207" s="192" t="s">
        <v>149</v>
      </c>
      <c r="O207" s="174"/>
      <c r="P207" s="67"/>
    </row>
    <row r="208" spans="2:21" ht="19.5" customHeight="1">
      <c r="B208" s="66"/>
      <c r="C208" s="53"/>
      <c r="D208" s="264" t="s">
        <v>150</v>
      </c>
      <c r="E208" s="265"/>
      <c r="F208" s="265"/>
      <c r="G208" s="265"/>
      <c r="H208" s="265"/>
      <c r="I208" s="265"/>
      <c r="J208" s="266"/>
      <c r="K208" s="168"/>
      <c r="L208" s="192" t="s">
        <v>151</v>
      </c>
      <c r="M208" s="171"/>
      <c r="N208" s="203" t="s">
        <v>152</v>
      </c>
      <c r="O208" s="175"/>
      <c r="P208" s="67"/>
    </row>
    <row r="209" spans="2:16" ht="19.5" customHeight="1" thickBot="1">
      <c r="B209" s="66"/>
      <c r="C209" s="53"/>
      <c r="D209" s="264" t="s">
        <v>153</v>
      </c>
      <c r="E209" s="265"/>
      <c r="F209" s="265"/>
      <c r="G209" s="265"/>
      <c r="H209" s="265"/>
      <c r="I209" s="265"/>
      <c r="J209" s="266"/>
      <c r="K209" s="168"/>
      <c r="L209" s="192" t="s">
        <v>154</v>
      </c>
      <c r="M209" s="171"/>
      <c r="N209" s="204" t="s">
        <v>155</v>
      </c>
      <c r="O209" s="176">
        <f>SUM(K202:K210,M202:M210,O202:O208)</f>
        <v>0</v>
      </c>
      <c r="P209" s="67"/>
    </row>
    <row r="210" spans="2:16" ht="19.5" customHeight="1" thickTop="1" thickBot="1">
      <c r="B210" s="66"/>
      <c r="C210" s="53"/>
      <c r="D210" s="269" t="s">
        <v>156</v>
      </c>
      <c r="E210" s="270"/>
      <c r="F210" s="270"/>
      <c r="G210" s="270"/>
      <c r="H210" s="270"/>
      <c r="I210" s="270"/>
      <c r="J210" s="271"/>
      <c r="K210" s="169"/>
      <c r="L210" s="202" t="s">
        <v>157</v>
      </c>
      <c r="M210" s="172"/>
      <c r="N210" s="205" t="s">
        <v>158</v>
      </c>
      <c r="O210" s="177">
        <f>IF(D185="単価契約",0,K201-O209)</f>
        <v>0</v>
      </c>
      <c r="P210" s="67"/>
    </row>
    <row r="211" spans="2:16" ht="19.5" customHeight="1" thickTop="1" thickBot="1">
      <c r="B211" s="91"/>
      <c r="C211" s="92"/>
      <c r="D211" s="92"/>
      <c r="E211" s="92"/>
      <c r="F211" s="92"/>
      <c r="G211" s="92"/>
      <c r="H211" s="92"/>
      <c r="I211" s="92"/>
      <c r="J211" s="92"/>
      <c r="K211" s="92"/>
      <c r="L211" s="92"/>
      <c r="M211" s="92"/>
      <c r="N211" s="92"/>
      <c r="O211" s="92"/>
      <c r="P211" s="93"/>
    </row>
    <row r="212" spans="2:16" ht="19.5" customHeight="1">
      <c r="C212" s="281" t="s">
        <v>159</v>
      </c>
    </row>
    <row r="213" spans="2:16" ht="19.5" customHeight="1">
      <c r="C213" s="281"/>
    </row>
    <row r="214" spans="2:16" ht="19.5" customHeight="1">
      <c r="C214" s="281"/>
    </row>
    <row r="215" spans="2:16" ht="19.5" customHeight="1">
      <c r="C215" s="281"/>
    </row>
    <row r="216" spans="2:16" ht="19.5" customHeight="1">
      <c r="C216" s="281"/>
    </row>
    <row r="217" spans="2:16" ht="19.5" customHeight="1">
      <c r="C217" s="281"/>
    </row>
    <row r="218" spans="2:16" ht="19.5" customHeight="1">
      <c r="C218" s="281"/>
    </row>
    <row r="219" spans="2:16" ht="19.5" customHeight="1">
      <c r="C219" s="281"/>
    </row>
    <row r="220" spans="2:16" ht="19.5" customHeight="1">
      <c r="C220" s="281"/>
    </row>
    <row r="221" spans="2:16" ht="19.5" customHeight="1">
      <c r="C221" s="281"/>
    </row>
    <row r="222" spans="2:16" ht="12" customHeight="1">
      <c r="C222" s="281"/>
    </row>
    <row r="223" spans="2:16" ht="12" customHeight="1">
      <c r="C223" s="281"/>
    </row>
    <row r="224" spans="2:16" ht="12" customHeight="1">
      <c r="C224" s="281"/>
    </row>
    <row r="225" spans="2:20" ht="12" customHeight="1">
      <c r="C225" s="281"/>
    </row>
    <row r="226" spans="2:20" ht="12" customHeight="1">
      <c r="C226" s="281"/>
    </row>
    <row r="227" spans="2:20" ht="12" customHeight="1">
      <c r="C227" s="281"/>
    </row>
    <row r="228" spans="2:20" ht="12" customHeight="1">
      <c r="C228" s="281"/>
    </row>
    <row r="229" spans="2:20" ht="12" customHeight="1">
      <c r="C229" s="281"/>
    </row>
    <row r="230" spans="2:20" ht="12" customHeight="1">
      <c r="C230" s="281"/>
    </row>
    <row r="231" spans="2:20" ht="12" customHeight="1">
      <c r="C231" s="282"/>
    </row>
    <row r="232" spans="2:20" ht="17.25" customHeight="1" thickBot="1">
      <c r="B232" s="35"/>
      <c r="C232" s="283" t="s">
        <v>82</v>
      </c>
      <c r="D232" s="283"/>
      <c r="E232" s="283"/>
      <c r="F232" s="283"/>
      <c r="G232" s="283"/>
      <c r="H232" s="283"/>
      <c r="I232" s="285">
        <v>5</v>
      </c>
      <c r="J232" s="285"/>
      <c r="K232" s="36"/>
      <c r="L232" s="36"/>
      <c r="M232" s="36"/>
      <c r="N232" s="36"/>
      <c r="O232" s="36"/>
      <c r="P232" s="37"/>
      <c r="T232" s="29" t="s">
        <v>83</v>
      </c>
    </row>
    <row r="233" spans="2:20" ht="17.25" customHeight="1" thickTop="1">
      <c r="B233" s="38"/>
      <c r="C233" s="284"/>
      <c r="D233" s="284"/>
      <c r="E233" s="284"/>
      <c r="F233" s="284"/>
      <c r="G233" s="284"/>
      <c r="H233" s="284"/>
      <c r="I233" s="286"/>
      <c r="J233" s="286"/>
      <c r="K233" s="31"/>
      <c r="L233" s="232" t="s">
        <v>84</v>
      </c>
      <c r="M233" s="233"/>
      <c r="N233" s="233"/>
      <c r="O233" s="233"/>
      <c r="P233" s="234"/>
      <c r="T233" s="29" t="s">
        <v>85</v>
      </c>
    </row>
    <row r="234" spans="2:20" ht="9.75" customHeight="1">
      <c r="B234" s="38"/>
      <c r="C234" s="31"/>
      <c r="D234" s="31"/>
      <c r="E234" s="31"/>
      <c r="F234" s="31"/>
      <c r="G234" s="31"/>
      <c r="H234" s="31"/>
      <c r="I234" s="31"/>
      <c r="J234" s="31"/>
      <c r="K234" s="31"/>
      <c r="L234" s="235"/>
      <c r="M234" s="236"/>
      <c r="N234" s="236"/>
      <c r="O234" s="236"/>
      <c r="P234" s="237"/>
    </row>
    <row r="235" spans="2:20" ht="17.25" customHeight="1">
      <c r="B235" s="38"/>
      <c r="C235" s="186" t="s">
        <v>56</v>
      </c>
      <c r="D235" s="275">
        <f>IF(基本情報入力欄!D11="","",基本情報入力欄!D11)</f>
        <v>44536</v>
      </c>
      <c r="E235" s="276"/>
      <c r="F235" s="276"/>
      <c r="G235" s="276"/>
      <c r="H235" s="276"/>
      <c r="I235" s="277"/>
      <c r="J235" s="56"/>
      <c r="K235" s="31"/>
      <c r="L235" s="235"/>
      <c r="M235" s="236"/>
      <c r="N235" s="236"/>
      <c r="O235" s="236"/>
      <c r="P235" s="237"/>
    </row>
    <row r="236" spans="2:20" ht="11.25" customHeight="1" thickBot="1">
      <c r="B236" s="38"/>
      <c r="C236" s="36"/>
      <c r="D236" s="36"/>
      <c r="E236" s="36"/>
      <c r="F236" s="36"/>
      <c r="G236" s="36"/>
      <c r="H236" s="36"/>
      <c r="I236" s="57"/>
      <c r="J236" s="41"/>
      <c r="K236" s="31"/>
      <c r="L236" s="238"/>
      <c r="M236" s="239"/>
      <c r="N236" s="239"/>
      <c r="O236" s="239"/>
      <c r="P236" s="240"/>
    </row>
    <row r="237" spans="2:20" ht="12" customHeight="1" thickTop="1">
      <c r="B237" s="38"/>
      <c r="C237" s="31"/>
      <c r="D237" s="31"/>
      <c r="E237" s="31"/>
      <c r="F237" s="31"/>
      <c r="G237" s="31"/>
      <c r="H237" s="31"/>
      <c r="I237" s="31"/>
      <c r="J237" s="31"/>
      <c r="K237" s="31"/>
      <c r="L237" s="44"/>
      <c r="M237" s="44"/>
      <c r="N237" s="44"/>
      <c r="O237" s="44"/>
      <c r="P237" s="40"/>
      <c r="Q237" s="45"/>
      <c r="R237" s="45"/>
      <c r="S237" s="45"/>
      <c r="T237" s="45"/>
    </row>
    <row r="238" spans="2:20" ht="17.25" customHeight="1" thickBot="1">
      <c r="B238" s="38"/>
      <c r="C238" s="31" t="s">
        <v>91</v>
      </c>
      <c r="D238" s="31"/>
      <c r="E238" s="31"/>
      <c r="F238" s="31"/>
      <c r="G238" s="31"/>
      <c r="H238" s="31"/>
      <c r="I238" s="31"/>
      <c r="J238" s="31"/>
      <c r="K238" s="31"/>
      <c r="L238" s="44"/>
      <c r="M238" s="44"/>
      <c r="N238" s="44"/>
      <c r="O238" s="44"/>
      <c r="P238" s="40"/>
      <c r="Q238" s="45"/>
      <c r="R238" s="45"/>
      <c r="S238" s="45"/>
      <c r="T238" s="45"/>
    </row>
    <row r="239" spans="2:20" ht="17.25" customHeight="1">
      <c r="B239" s="60" t="s">
        <v>92</v>
      </c>
      <c r="C239" s="185" t="s">
        <v>93</v>
      </c>
      <c r="D239" s="278"/>
      <c r="E239" s="279"/>
      <c r="F239" s="279"/>
      <c r="G239" s="279"/>
      <c r="H239" s="279"/>
      <c r="I239" s="279"/>
      <c r="J239" s="280"/>
      <c r="K239" s="61"/>
      <c r="L239" s="62"/>
      <c r="M239" s="63" t="s">
        <v>94</v>
      </c>
      <c r="N239" s="61"/>
      <c r="O239" s="61"/>
      <c r="P239" s="64"/>
      <c r="R239" s="65"/>
      <c r="S239" s="31" t="s">
        <v>95</v>
      </c>
    </row>
    <row r="240" spans="2:20" ht="17.25" customHeight="1">
      <c r="B240" s="66"/>
      <c r="C240" s="186" t="s">
        <v>96</v>
      </c>
      <c r="D240" s="223"/>
      <c r="E240" s="224"/>
      <c r="F240" s="224"/>
      <c r="G240" s="224"/>
      <c r="H240" s="224"/>
      <c r="I240" s="224"/>
      <c r="J240" s="224"/>
      <c r="K240" s="224"/>
      <c r="L240" s="225"/>
      <c r="M240" s="241" t="s">
        <v>194</v>
      </c>
      <c r="N240" s="231"/>
      <c r="O240" s="231"/>
      <c r="P240" s="67"/>
      <c r="R240" s="68"/>
      <c r="S240" s="29" t="s">
        <v>98</v>
      </c>
    </row>
    <row r="241" spans="2:21" ht="17.25" customHeight="1" thickBot="1">
      <c r="B241" s="66"/>
      <c r="C241" s="186" t="s">
        <v>99</v>
      </c>
      <c r="D241" s="242"/>
      <c r="E241" s="243"/>
      <c r="F241" s="243"/>
      <c r="G241" s="243"/>
      <c r="H241" s="244"/>
      <c r="I241" s="69"/>
      <c r="J241" s="70"/>
      <c r="K241" s="71"/>
      <c r="L241" s="71"/>
      <c r="M241" s="231" t="s">
        <v>195</v>
      </c>
      <c r="N241" s="231"/>
      <c r="O241" s="231"/>
      <c r="P241" s="67"/>
    </row>
    <row r="242" spans="2:21" ht="17.25" customHeight="1">
      <c r="B242" s="66"/>
      <c r="C242" s="186" t="s">
        <v>100</v>
      </c>
      <c r="D242" s="245"/>
      <c r="E242" s="246"/>
      <c r="F242" s="246"/>
      <c r="G242" s="246"/>
      <c r="H242" s="246"/>
      <c r="I242" s="246"/>
      <c r="J242" s="247"/>
      <c r="K242" s="195" t="s">
        <v>101</v>
      </c>
      <c r="L242" s="72"/>
      <c r="M242" s="231" t="s">
        <v>97</v>
      </c>
      <c r="N242" s="231"/>
      <c r="O242" s="231"/>
      <c r="P242" s="67"/>
      <c r="R242" s="73" t="s">
        <v>102</v>
      </c>
      <c r="S242" s="74"/>
      <c r="T242" s="74"/>
      <c r="U242" s="75"/>
    </row>
    <row r="243" spans="2:21" ht="17.25" customHeight="1">
      <c r="B243" s="66"/>
      <c r="C243" s="190"/>
      <c r="D243" s="248" t="s">
        <v>103</v>
      </c>
      <c r="E243" s="249"/>
      <c r="F243" s="249"/>
      <c r="G243" s="249"/>
      <c r="H243" s="249"/>
      <c r="I243" s="249"/>
      <c r="J243" s="249"/>
      <c r="K243" s="182" t="s">
        <v>104</v>
      </c>
      <c r="L243" s="182" t="s">
        <v>105</v>
      </c>
      <c r="M243" s="182" t="s">
        <v>106</v>
      </c>
      <c r="N243" s="163" t="s">
        <v>107</v>
      </c>
      <c r="O243" s="53"/>
      <c r="P243" s="67"/>
      <c r="R243" s="76"/>
      <c r="S243" s="31" t="s">
        <v>108</v>
      </c>
      <c r="T243" s="31"/>
      <c r="U243" s="77"/>
    </row>
    <row r="244" spans="2:21" ht="17.25" customHeight="1">
      <c r="B244" s="66"/>
      <c r="C244" s="190" t="s">
        <v>109</v>
      </c>
      <c r="D244" s="250"/>
      <c r="E244" s="251"/>
      <c r="F244" s="251"/>
      <c r="G244" s="251"/>
      <c r="H244" s="251"/>
      <c r="I244" s="251"/>
      <c r="J244" s="251"/>
      <c r="K244" s="78"/>
      <c r="L244" s="179"/>
      <c r="M244" s="206"/>
      <c r="N244" s="207">
        <f t="shared" ref="N244:N252" si="4">L244*M244</f>
        <v>0</v>
      </c>
      <c r="O244" s="193" t="s">
        <v>101</v>
      </c>
      <c r="P244" s="67"/>
      <c r="Q244" s="31"/>
      <c r="R244" s="76" t="s">
        <v>110</v>
      </c>
      <c r="S244" s="31"/>
      <c r="T244" s="31"/>
      <c r="U244" s="77"/>
    </row>
    <row r="245" spans="2:21" ht="17.25" customHeight="1">
      <c r="B245" s="66"/>
      <c r="C245" s="190" t="s">
        <v>111</v>
      </c>
      <c r="D245" s="250"/>
      <c r="E245" s="251"/>
      <c r="F245" s="251"/>
      <c r="G245" s="251"/>
      <c r="H245" s="251"/>
      <c r="I245" s="251"/>
      <c r="J245" s="251"/>
      <c r="K245" s="78"/>
      <c r="L245" s="179"/>
      <c r="M245" s="206"/>
      <c r="N245" s="207">
        <f t="shared" si="4"/>
        <v>0</v>
      </c>
      <c r="O245" s="79"/>
      <c r="P245" s="67"/>
      <c r="Q245" s="31"/>
      <c r="R245" s="76"/>
      <c r="S245" s="31"/>
      <c r="T245" s="31"/>
      <c r="U245" s="77"/>
    </row>
    <row r="246" spans="2:21" ht="17.25" customHeight="1">
      <c r="B246" s="66"/>
      <c r="C246" s="190" t="s">
        <v>112</v>
      </c>
      <c r="D246" s="267"/>
      <c r="E246" s="268"/>
      <c r="F246" s="268"/>
      <c r="G246" s="268"/>
      <c r="H246" s="268"/>
      <c r="I246" s="268"/>
      <c r="J246" s="268"/>
      <c r="K246" s="80"/>
      <c r="L246" s="180"/>
      <c r="M246" s="208"/>
      <c r="N246" s="207">
        <f t="shared" si="4"/>
        <v>0</v>
      </c>
      <c r="O246" s="79"/>
      <c r="P246" s="67"/>
      <c r="Q246" s="31"/>
      <c r="R246" s="76"/>
      <c r="S246" s="31"/>
      <c r="T246" s="31"/>
      <c r="U246" s="77"/>
    </row>
    <row r="247" spans="2:21" ht="17.25" customHeight="1">
      <c r="B247" s="66"/>
      <c r="C247" s="190" t="s">
        <v>113</v>
      </c>
      <c r="D247" s="267"/>
      <c r="E247" s="268"/>
      <c r="F247" s="268"/>
      <c r="G247" s="268"/>
      <c r="H247" s="268"/>
      <c r="I247" s="268"/>
      <c r="J247" s="268"/>
      <c r="K247" s="80"/>
      <c r="L247" s="180"/>
      <c r="M247" s="208"/>
      <c r="N247" s="207">
        <f t="shared" si="4"/>
        <v>0</v>
      </c>
      <c r="O247" s="79"/>
      <c r="P247" s="67"/>
      <c r="Q247" s="31"/>
      <c r="R247" s="76"/>
      <c r="S247" s="31"/>
      <c r="T247" s="31"/>
      <c r="U247" s="77"/>
    </row>
    <row r="248" spans="2:21" ht="17.25" customHeight="1">
      <c r="B248" s="66"/>
      <c r="C248" s="190" t="s">
        <v>114</v>
      </c>
      <c r="D248" s="267"/>
      <c r="E248" s="268"/>
      <c r="F248" s="268"/>
      <c r="G248" s="268"/>
      <c r="H248" s="268"/>
      <c r="I248" s="268"/>
      <c r="J248" s="268"/>
      <c r="K248" s="80"/>
      <c r="L248" s="180"/>
      <c r="M248" s="208"/>
      <c r="N248" s="207">
        <f t="shared" si="4"/>
        <v>0</v>
      </c>
      <c r="O248" s="79"/>
      <c r="P248" s="67"/>
      <c r="Q248" s="31"/>
      <c r="R248" s="76"/>
      <c r="S248" s="31"/>
      <c r="T248" s="31"/>
      <c r="U248" s="77"/>
    </row>
    <row r="249" spans="2:21" ht="17.25" customHeight="1">
      <c r="B249" s="66"/>
      <c r="C249" s="190" t="s">
        <v>115</v>
      </c>
      <c r="D249" s="250"/>
      <c r="E249" s="251"/>
      <c r="F249" s="251"/>
      <c r="G249" s="251"/>
      <c r="H249" s="251"/>
      <c r="I249" s="251"/>
      <c r="J249" s="251"/>
      <c r="K249" s="78"/>
      <c r="L249" s="179"/>
      <c r="M249" s="206"/>
      <c r="N249" s="207">
        <f t="shared" si="4"/>
        <v>0</v>
      </c>
      <c r="O249" s="79"/>
      <c r="P249" s="67"/>
      <c r="Q249" s="31"/>
      <c r="R249" s="76"/>
      <c r="S249" s="31"/>
      <c r="T249" s="31"/>
      <c r="U249" s="77"/>
    </row>
    <row r="250" spans="2:21" ht="17.25" customHeight="1">
      <c r="B250" s="66"/>
      <c r="C250" s="190" t="s">
        <v>116</v>
      </c>
      <c r="D250" s="250"/>
      <c r="E250" s="251"/>
      <c r="F250" s="251"/>
      <c r="G250" s="251"/>
      <c r="H250" s="251"/>
      <c r="I250" s="251"/>
      <c r="J250" s="251"/>
      <c r="K250" s="78"/>
      <c r="L250" s="179"/>
      <c r="M250" s="206"/>
      <c r="N250" s="207">
        <f t="shared" si="4"/>
        <v>0</v>
      </c>
      <c r="O250" s="79"/>
      <c r="P250" s="67"/>
      <c r="Q250" s="31"/>
      <c r="R250" s="76"/>
      <c r="S250" s="31"/>
      <c r="T250" s="31"/>
      <c r="U250" s="77"/>
    </row>
    <row r="251" spans="2:21" ht="17.25" customHeight="1">
      <c r="B251" s="66"/>
      <c r="C251" s="190" t="s">
        <v>117</v>
      </c>
      <c r="D251" s="250"/>
      <c r="E251" s="251"/>
      <c r="F251" s="251"/>
      <c r="G251" s="251"/>
      <c r="H251" s="251"/>
      <c r="I251" s="251"/>
      <c r="J251" s="251"/>
      <c r="K251" s="78"/>
      <c r="L251" s="179"/>
      <c r="M251" s="206"/>
      <c r="N251" s="207">
        <f t="shared" si="4"/>
        <v>0</v>
      </c>
      <c r="O251" s="79"/>
      <c r="P251" s="67"/>
      <c r="Q251" s="31"/>
      <c r="R251" s="76"/>
      <c r="S251" s="31"/>
      <c r="T251" s="31"/>
      <c r="U251" s="77"/>
    </row>
    <row r="252" spans="2:21" ht="17.25" customHeight="1">
      <c r="B252" s="66"/>
      <c r="C252" s="190" t="s">
        <v>118</v>
      </c>
      <c r="D252" s="267"/>
      <c r="E252" s="268"/>
      <c r="F252" s="268"/>
      <c r="G252" s="268"/>
      <c r="H252" s="268"/>
      <c r="I252" s="268"/>
      <c r="J252" s="268"/>
      <c r="K252" s="80"/>
      <c r="L252" s="180"/>
      <c r="M252" s="208"/>
      <c r="N252" s="207">
        <f t="shared" si="4"/>
        <v>0</v>
      </c>
      <c r="O252" s="79"/>
      <c r="P252" s="67"/>
      <c r="Q252" s="31"/>
      <c r="R252" s="76"/>
      <c r="S252" s="31"/>
      <c r="T252" s="31"/>
      <c r="U252" s="77"/>
    </row>
    <row r="253" spans="2:21" ht="17.25" customHeight="1">
      <c r="B253" s="66"/>
      <c r="C253" s="191" t="s">
        <v>119</v>
      </c>
      <c r="D253" s="272">
        <f>SUM(N244:N252)</f>
        <v>0</v>
      </c>
      <c r="E253" s="273"/>
      <c r="F253" s="273"/>
      <c r="G253" s="273"/>
      <c r="H253" s="273"/>
      <c r="I253" s="273"/>
      <c r="J253" s="274"/>
      <c r="K253" s="189" t="s">
        <v>120</v>
      </c>
      <c r="L253" s="209" t="str">
        <f>IF(D242="","",IF(D242="単価契約","",(O266+D253)/D242))</f>
        <v/>
      </c>
      <c r="M253" s="194" t="s">
        <v>121</v>
      </c>
      <c r="N253" s="81"/>
      <c r="O253" s="81"/>
      <c r="P253" s="82"/>
      <c r="Q253" s="83"/>
      <c r="R253" s="76" t="s">
        <v>122</v>
      </c>
      <c r="S253" s="31"/>
      <c r="T253" s="31"/>
      <c r="U253" s="77"/>
    </row>
    <row r="254" spans="2:21" ht="17.25" customHeight="1">
      <c r="B254" s="66"/>
      <c r="C254" s="187" t="s">
        <v>123</v>
      </c>
      <c r="D254" s="252">
        <f>ROUNDDOWN(D253*K254,0)</f>
        <v>0</v>
      </c>
      <c r="E254" s="253"/>
      <c r="F254" s="253"/>
      <c r="G254" s="253"/>
      <c r="H254" s="253"/>
      <c r="I254" s="253"/>
      <c r="J254" s="254"/>
      <c r="K254" s="84"/>
      <c r="L254" s="85" t="s">
        <v>124</v>
      </c>
      <c r="M254" s="81"/>
      <c r="N254" s="81"/>
      <c r="O254" s="81"/>
      <c r="P254" s="82"/>
      <c r="Q254" s="83"/>
      <c r="R254" s="76" t="s">
        <v>125</v>
      </c>
      <c r="S254" s="31"/>
      <c r="T254" s="31"/>
      <c r="U254" s="77"/>
    </row>
    <row r="255" spans="2:21" ht="17.25" customHeight="1">
      <c r="B255" s="66"/>
      <c r="C255" s="188" t="s">
        <v>126</v>
      </c>
      <c r="D255" s="255">
        <f>SUM(D253:J254)</f>
        <v>0</v>
      </c>
      <c r="E255" s="256"/>
      <c r="F255" s="256"/>
      <c r="G255" s="256"/>
      <c r="H255" s="256"/>
      <c r="I255" s="256"/>
      <c r="J255" s="257"/>
      <c r="K255" s="53"/>
      <c r="L255" s="53" t="s">
        <v>127</v>
      </c>
      <c r="M255" s="53"/>
      <c r="N255" s="53"/>
      <c r="O255" s="53"/>
      <c r="P255" s="67"/>
      <c r="R255" s="76"/>
      <c r="S255" s="31"/>
      <c r="T255" s="31"/>
      <c r="U255" s="77"/>
    </row>
    <row r="256" spans="2:21" ht="18" customHeight="1">
      <c r="B256" s="66"/>
      <c r="C256" s="53"/>
      <c r="D256" s="53"/>
      <c r="E256" s="53"/>
      <c r="F256" s="53"/>
      <c r="G256" s="53"/>
      <c r="H256" s="53"/>
      <c r="I256" s="53"/>
      <c r="J256" s="53"/>
      <c r="K256" s="53"/>
      <c r="L256" s="53"/>
      <c r="M256" s="53"/>
      <c r="N256" s="53"/>
      <c r="O256" s="53"/>
      <c r="P256" s="67"/>
      <c r="R256" s="76" t="s">
        <v>128</v>
      </c>
      <c r="S256" s="31"/>
      <c r="T256" s="31"/>
      <c r="U256" s="77"/>
    </row>
    <row r="257" spans="2:21" ht="18" customHeight="1" thickBot="1">
      <c r="B257" s="66"/>
      <c r="C257" s="53"/>
      <c r="D257" s="53" t="s">
        <v>129</v>
      </c>
      <c r="E257" s="53"/>
      <c r="F257" s="53"/>
      <c r="G257" s="53"/>
      <c r="H257" s="53"/>
      <c r="I257" s="53"/>
      <c r="J257" s="53"/>
      <c r="K257" s="53"/>
      <c r="L257" s="53"/>
      <c r="M257" s="53"/>
      <c r="N257" s="53"/>
      <c r="O257" s="53"/>
      <c r="P257" s="67"/>
      <c r="R257" s="76" t="s">
        <v>130</v>
      </c>
      <c r="S257" s="31"/>
      <c r="T257" s="31"/>
      <c r="U257" s="77"/>
    </row>
    <row r="258" spans="2:21" ht="18" customHeight="1" thickTop="1" thickBot="1">
      <c r="B258" s="66"/>
      <c r="C258" s="53"/>
      <c r="D258" s="258" t="s">
        <v>100</v>
      </c>
      <c r="E258" s="259"/>
      <c r="F258" s="259"/>
      <c r="G258" s="259"/>
      <c r="H258" s="259"/>
      <c r="I258" s="259"/>
      <c r="J258" s="260"/>
      <c r="K258" s="178">
        <f>D242</f>
        <v>0</v>
      </c>
      <c r="L258" s="181"/>
      <c r="M258" s="181"/>
      <c r="N258" s="181"/>
      <c r="O258" s="87"/>
      <c r="P258" s="67"/>
      <c r="R258" s="88" t="s">
        <v>131</v>
      </c>
      <c r="S258" s="89"/>
      <c r="T258" s="89"/>
      <c r="U258" s="90"/>
    </row>
    <row r="259" spans="2:21" ht="19.5" customHeight="1">
      <c r="B259" s="66"/>
      <c r="C259" s="53"/>
      <c r="D259" s="261" t="s">
        <v>132</v>
      </c>
      <c r="E259" s="262"/>
      <c r="F259" s="262"/>
      <c r="G259" s="262"/>
      <c r="H259" s="262"/>
      <c r="I259" s="262"/>
      <c r="J259" s="263"/>
      <c r="K259" s="167"/>
      <c r="L259" s="191" t="s">
        <v>133</v>
      </c>
      <c r="M259" s="170"/>
      <c r="N259" s="191" t="s">
        <v>134</v>
      </c>
      <c r="O259" s="173"/>
      <c r="P259" s="67"/>
    </row>
    <row r="260" spans="2:21" ht="19.5" customHeight="1">
      <c r="B260" s="66"/>
      <c r="C260" s="53"/>
      <c r="D260" s="264" t="s">
        <v>135</v>
      </c>
      <c r="E260" s="265"/>
      <c r="F260" s="265"/>
      <c r="G260" s="265"/>
      <c r="H260" s="265"/>
      <c r="I260" s="265"/>
      <c r="J260" s="266"/>
      <c r="K260" s="168"/>
      <c r="L260" s="192" t="s">
        <v>136</v>
      </c>
      <c r="M260" s="171"/>
      <c r="N260" s="192" t="s">
        <v>137</v>
      </c>
      <c r="O260" s="174"/>
      <c r="P260" s="67"/>
    </row>
    <row r="261" spans="2:21" ht="19.5" customHeight="1">
      <c r="B261" s="66"/>
      <c r="C261" s="53"/>
      <c r="D261" s="264" t="s">
        <v>138</v>
      </c>
      <c r="E261" s="265"/>
      <c r="F261" s="265"/>
      <c r="G261" s="265"/>
      <c r="H261" s="265"/>
      <c r="I261" s="265"/>
      <c r="J261" s="266"/>
      <c r="K261" s="168"/>
      <c r="L261" s="192" t="s">
        <v>139</v>
      </c>
      <c r="M261" s="171"/>
      <c r="N261" s="192" t="s">
        <v>140</v>
      </c>
      <c r="O261" s="174"/>
      <c r="P261" s="67"/>
    </row>
    <row r="262" spans="2:21" ht="19.5" customHeight="1">
      <c r="B262" s="66"/>
      <c r="C262" s="53"/>
      <c r="D262" s="264" t="s">
        <v>141</v>
      </c>
      <c r="E262" s="265"/>
      <c r="F262" s="265"/>
      <c r="G262" s="265"/>
      <c r="H262" s="265"/>
      <c r="I262" s="265"/>
      <c r="J262" s="266"/>
      <c r="K262" s="168"/>
      <c r="L262" s="192" t="s">
        <v>142</v>
      </c>
      <c r="M262" s="171"/>
      <c r="N262" s="192" t="s">
        <v>143</v>
      </c>
      <c r="O262" s="174"/>
      <c r="P262" s="67"/>
    </row>
    <row r="263" spans="2:21" ht="19.5" customHeight="1">
      <c r="B263" s="66"/>
      <c r="C263" s="53"/>
      <c r="D263" s="264" t="s">
        <v>144</v>
      </c>
      <c r="E263" s="265"/>
      <c r="F263" s="265"/>
      <c r="G263" s="265"/>
      <c r="H263" s="265"/>
      <c r="I263" s="265"/>
      <c r="J263" s="266"/>
      <c r="K263" s="168"/>
      <c r="L263" s="192" t="s">
        <v>145</v>
      </c>
      <c r="M263" s="171"/>
      <c r="N263" s="192" t="s">
        <v>146</v>
      </c>
      <c r="O263" s="174"/>
      <c r="P263" s="67"/>
    </row>
    <row r="264" spans="2:21" ht="19.5" customHeight="1">
      <c r="B264" s="66"/>
      <c r="C264" s="53"/>
      <c r="D264" s="264" t="s">
        <v>147</v>
      </c>
      <c r="E264" s="265"/>
      <c r="F264" s="265"/>
      <c r="G264" s="265"/>
      <c r="H264" s="265"/>
      <c r="I264" s="265"/>
      <c r="J264" s="266"/>
      <c r="K264" s="168"/>
      <c r="L264" s="192" t="s">
        <v>148</v>
      </c>
      <c r="M264" s="171"/>
      <c r="N264" s="192" t="s">
        <v>149</v>
      </c>
      <c r="O264" s="174"/>
      <c r="P264" s="67"/>
    </row>
    <row r="265" spans="2:21" ht="19.5" customHeight="1">
      <c r="B265" s="66"/>
      <c r="C265" s="53"/>
      <c r="D265" s="264" t="s">
        <v>150</v>
      </c>
      <c r="E265" s="265"/>
      <c r="F265" s="265"/>
      <c r="G265" s="265"/>
      <c r="H265" s="265"/>
      <c r="I265" s="265"/>
      <c r="J265" s="266"/>
      <c r="K265" s="168"/>
      <c r="L265" s="192" t="s">
        <v>151</v>
      </c>
      <c r="M265" s="171"/>
      <c r="N265" s="203" t="s">
        <v>152</v>
      </c>
      <c r="O265" s="175"/>
      <c r="P265" s="67"/>
    </row>
    <row r="266" spans="2:21" ht="19.5" customHeight="1" thickBot="1">
      <c r="B266" s="66"/>
      <c r="C266" s="53"/>
      <c r="D266" s="264" t="s">
        <v>153</v>
      </c>
      <c r="E266" s="265"/>
      <c r="F266" s="265"/>
      <c r="G266" s="265"/>
      <c r="H266" s="265"/>
      <c r="I266" s="265"/>
      <c r="J266" s="266"/>
      <c r="K266" s="168"/>
      <c r="L266" s="192" t="s">
        <v>154</v>
      </c>
      <c r="M266" s="171"/>
      <c r="N266" s="204" t="s">
        <v>155</v>
      </c>
      <c r="O266" s="176">
        <f>SUM(K259:K267,M259:M267,O259:O265)</f>
        <v>0</v>
      </c>
      <c r="P266" s="67"/>
    </row>
    <row r="267" spans="2:21" ht="19.5" customHeight="1" thickTop="1" thickBot="1">
      <c r="B267" s="66"/>
      <c r="C267" s="53"/>
      <c r="D267" s="269" t="s">
        <v>156</v>
      </c>
      <c r="E267" s="270"/>
      <c r="F267" s="270"/>
      <c r="G267" s="270"/>
      <c r="H267" s="270"/>
      <c r="I267" s="270"/>
      <c r="J267" s="271"/>
      <c r="K267" s="169"/>
      <c r="L267" s="202" t="s">
        <v>157</v>
      </c>
      <c r="M267" s="172"/>
      <c r="N267" s="205" t="s">
        <v>158</v>
      </c>
      <c r="O267" s="177">
        <f>IF(D242="単価契約",0,K258-O266)</f>
        <v>0</v>
      </c>
      <c r="P267" s="67"/>
    </row>
    <row r="268" spans="2:21" ht="19.5" customHeight="1" thickTop="1" thickBot="1">
      <c r="B268" s="91"/>
      <c r="C268" s="92"/>
      <c r="D268" s="92"/>
      <c r="E268" s="92"/>
      <c r="F268" s="92"/>
      <c r="G268" s="92"/>
      <c r="H268" s="92"/>
      <c r="I268" s="92"/>
      <c r="J268" s="92"/>
      <c r="K268" s="92"/>
      <c r="L268" s="92"/>
      <c r="M268" s="92"/>
      <c r="N268" s="92"/>
      <c r="O268" s="92"/>
      <c r="P268" s="93"/>
    </row>
    <row r="269" spans="2:21" ht="19.5" customHeight="1">
      <c r="C269" s="281" t="s">
        <v>159</v>
      </c>
    </row>
    <row r="270" spans="2:21" ht="19.5" customHeight="1">
      <c r="C270" s="281"/>
    </row>
    <row r="271" spans="2:21" ht="19.5" customHeight="1">
      <c r="C271" s="281"/>
    </row>
    <row r="272" spans="2:21" ht="19.5" customHeight="1">
      <c r="C272" s="281"/>
    </row>
    <row r="273" spans="3:3" ht="19.5" customHeight="1">
      <c r="C273" s="281"/>
    </row>
    <row r="274" spans="3:3" ht="19.5" customHeight="1">
      <c r="C274" s="281"/>
    </row>
    <row r="275" spans="3:3" ht="19.5" customHeight="1">
      <c r="C275" s="281"/>
    </row>
    <row r="276" spans="3:3" ht="19.5" customHeight="1">
      <c r="C276" s="281"/>
    </row>
    <row r="277" spans="3:3" ht="19.5" customHeight="1">
      <c r="C277" s="281"/>
    </row>
    <row r="278" spans="3:3" ht="19.5" customHeight="1">
      <c r="C278" s="281"/>
    </row>
    <row r="279" spans="3:3" ht="12" customHeight="1">
      <c r="C279" s="281"/>
    </row>
    <row r="280" spans="3:3" ht="12" customHeight="1">
      <c r="C280" s="281"/>
    </row>
    <row r="281" spans="3:3" ht="12" customHeight="1">
      <c r="C281" s="281"/>
    </row>
    <row r="282" spans="3:3" ht="12" customHeight="1">
      <c r="C282" s="281"/>
    </row>
    <row r="283" spans="3:3" ht="12" customHeight="1">
      <c r="C283" s="281"/>
    </row>
    <row r="284" spans="3:3" ht="12" customHeight="1">
      <c r="C284" s="281"/>
    </row>
    <row r="285" spans="3:3" ht="12" customHeight="1">
      <c r="C285" s="281"/>
    </row>
    <row r="286" spans="3:3" ht="12" customHeight="1">
      <c r="C286" s="281"/>
    </row>
    <row r="287" spans="3:3" ht="12" customHeight="1">
      <c r="C287" s="281"/>
    </row>
    <row r="288" spans="3:3" ht="12" customHeight="1">
      <c r="C288" s="282"/>
    </row>
    <row r="289" spans="2:21" ht="17.25" customHeight="1" thickBot="1">
      <c r="B289" s="35"/>
      <c r="C289" s="283" t="s">
        <v>82</v>
      </c>
      <c r="D289" s="283"/>
      <c r="E289" s="283"/>
      <c r="F289" s="283"/>
      <c r="G289" s="283"/>
      <c r="H289" s="283"/>
      <c r="I289" s="285">
        <v>6</v>
      </c>
      <c r="J289" s="285"/>
      <c r="K289" s="36"/>
      <c r="L289" s="36"/>
      <c r="M289" s="36"/>
      <c r="N289" s="36"/>
      <c r="O289" s="36"/>
      <c r="P289" s="37"/>
      <c r="T289" s="29" t="s">
        <v>83</v>
      </c>
    </row>
    <row r="290" spans="2:21" ht="17.25" customHeight="1" thickTop="1">
      <c r="B290" s="38"/>
      <c r="C290" s="284"/>
      <c r="D290" s="284"/>
      <c r="E290" s="284"/>
      <c r="F290" s="284"/>
      <c r="G290" s="284"/>
      <c r="H290" s="284"/>
      <c r="I290" s="286"/>
      <c r="J290" s="286"/>
      <c r="K290" s="31"/>
      <c r="L290" s="232" t="s">
        <v>84</v>
      </c>
      <c r="M290" s="233"/>
      <c r="N290" s="233"/>
      <c r="O290" s="233"/>
      <c r="P290" s="234"/>
      <c r="T290" s="29" t="s">
        <v>85</v>
      </c>
    </row>
    <row r="291" spans="2:21" ht="9.75" customHeight="1">
      <c r="B291" s="38"/>
      <c r="C291" s="31"/>
      <c r="D291" s="31"/>
      <c r="E291" s="31"/>
      <c r="F291" s="31"/>
      <c r="G291" s="31"/>
      <c r="H291" s="31"/>
      <c r="I291" s="31"/>
      <c r="J291" s="31"/>
      <c r="K291" s="31"/>
      <c r="L291" s="235"/>
      <c r="M291" s="236"/>
      <c r="N291" s="236"/>
      <c r="O291" s="236"/>
      <c r="P291" s="237"/>
    </row>
    <row r="292" spans="2:21" ht="17.25" customHeight="1">
      <c r="B292" s="38"/>
      <c r="C292" s="186" t="s">
        <v>56</v>
      </c>
      <c r="D292" s="275">
        <f>IF(基本情報入力欄!D11="","",基本情報入力欄!D11)</f>
        <v>44536</v>
      </c>
      <c r="E292" s="276"/>
      <c r="F292" s="276"/>
      <c r="G292" s="276"/>
      <c r="H292" s="276"/>
      <c r="I292" s="277"/>
      <c r="J292" s="56"/>
      <c r="K292" s="31"/>
      <c r="L292" s="235"/>
      <c r="M292" s="236"/>
      <c r="N292" s="236"/>
      <c r="O292" s="236"/>
      <c r="P292" s="237"/>
    </row>
    <row r="293" spans="2:21" ht="11.25" customHeight="1" thickBot="1">
      <c r="B293" s="38"/>
      <c r="C293" s="36"/>
      <c r="D293" s="36"/>
      <c r="E293" s="36"/>
      <c r="F293" s="36"/>
      <c r="G293" s="36"/>
      <c r="H293" s="36"/>
      <c r="I293" s="57"/>
      <c r="J293" s="41"/>
      <c r="K293" s="31"/>
      <c r="L293" s="238"/>
      <c r="M293" s="239"/>
      <c r="N293" s="239"/>
      <c r="O293" s="239"/>
      <c r="P293" s="240"/>
    </row>
    <row r="294" spans="2:21" ht="12" customHeight="1" thickTop="1">
      <c r="B294" s="38"/>
      <c r="C294" s="31"/>
      <c r="D294" s="31"/>
      <c r="E294" s="31"/>
      <c r="F294" s="31"/>
      <c r="G294" s="31"/>
      <c r="H294" s="31"/>
      <c r="I294" s="31"/>
      <c r="J294" s="31"/>
      <c r="K294" s="31"/>
      <c r="L294" s="44"/>
      <c r="M294" s="44"/>
      <c r="N294" s="44"/>
      <c r="O294" s="44"/>
      <c r="P294" s="40"/>
      <c r="Q294" s="45"/>
      <c r="R294" s="45"/>
      <c r="S294" s="45"/>
      <c r="T294" s="45"/>
    </row>
    <row r="295" spans="2:21" ht="17.25" customHeight="1" thickBot="1">
      <c r="B295" s="38"/>
      <c r="C295" s="31" t="s">
        <v>91</v>
      </c>
      <c r="D295" s="31"/>
      <c r="E295" s="31"/>
      <c r="F295" s="31"/>
      <c r="G295" s="31"/>
      <c r="H295" s="31"/>
      <c r="I295" s="31"/>
      <c r="J295" s="31"/>
      <c r="K295" s="31"/>
      <c r="L295" s="44"/>
      <c r="M295" s="44"/>
      <c r="N295" s="44"/>
      <c r="O295" s="44"/>
      <c r="P295" s="40"/>
      <c r="Q295" s="45"/>
      <c r="R295" s="45"/>
      <c r="S295" s="45"/>
      <c r="T295" s="45"/>
    </row>
    <row r="296" spans="2:21" ht="17.25" customHeight="1">
      <c r="B296" s="60" t="s">
        <v>92</v>
      </c>
      <c r="C296" s="185" t="s">
        <v>93</v>
      </c>
      <c r="D296" s="278"/>
      <c r="E296" s="279"/>
      <c r="F296" s="279"/>
      <c r="G296" s="279"/>
      <c r="H296" s="279"/>
      <c r="I296" s="279"/>
      <c r="J296" s="280"/>
      <c r="K296" s="61"/>
      <c r="L296" s="62"/>
      <c r="M296" s="63" t="s">
        <v>94</v>
      </c>
      <c r="N296" s="61"/>
      <c r="O296" s="61"/>
      <c r="P296" s="64"/>
      <c r="R296" s="65"/>
      <c r="S296" s="31" t="s">
        <v>95</v>
      </c>
    </row>
    <row r="297" spans="2:21" ht="17.25" customHeight="1">
      <c r="B297" s="66"/>
      <c r="C297" s="186" t="s">
        <v>96</v>
      </c>
      <c r="D297" s="223"/>
      <c r="E297" s="224"/>
      <c r="F297" s="224"/>
      <c r="G297" s="224"/>
      <c r="H297" s="224"/>
      <c r="I297" s="224"/>
      <c r="J297" s="224"/>
      <c r="K297" s="224"/>
      <c r="L297" s="225"/>
      <c r="M297" s="241" t="s">
        <v>194</v>
      </c>
      <c r="N297" s="231"/>
      <c r="O297" s="231"/>
      <c r="P297" s="67"/>
      <c r="R297" s="68"/>
      <c r="S297" s="29" t="s">
        <v>98</v>
      </c>
    </row>
    <row r="298" spans="2:21" ht="17.25" customHeight="1" thickBot="1">
      <c r="B298" s="66"/>
      <c r="C298" s="186" t="s">
        <v>99</v>
      </c>
      <c r="D298" s="242"/>
      <c r="E298" s="243"/>
      <c r="F298" s="243"/>
      <c r="G298" s="243"/>
      <c r="H298" s="244"/>
      <c r="I298" s="69"/>
      <c r="J298" s="70"/>
      <c r="K298" s="71"/>
      <c r="L298" s="71"/>
      <c r="M298" s="231" t="s">
        <v>195</v>
      </c>
      <c r="N298" s="231"/>
      <c r="O298" s="231"/>
      <c r="P298" s="67"/>
    </row>
    <row r="299" spans="2:21" ht="17.25" customHeight="1">
      <c r="B299" s="66"/>
      <c r="C299" s="186" t="s">
        <v>100</v>
      </c>
      <c r="D299" s="245"/>
      <c r="E299" s="246"/>
      <c r="F299" s="246"/>
      <c r="G299" s="246"/>
      <c r="H299" s="246"/>
      <c r="I299" s="246"/>
      <c r="J299" s="247"/>
      <c r="K299" s="195" t="s">
        <v>101</v>
      </c>
      <c r="L299" s="72"/>
      <c r="M299" s="231" t="s">
        <v>97</v>
      </c>
      <c r="N299" s="231"/>
      <c r="O299" s="231"/>
      <c r="P299" s="67"/>
      <c r="R299" s="73" t="s">
        <v>102</v>
      </c>
      <c r="S299" s="74"/>
      <c r="T299" s="74"/>
      <c r="U299" s="75"/>
    </row>
    <row r="300" spans="2:21" ht="17.25" customHeight="1">
      <c r="B300" s="66"/>
      <c r="C300" s="190"/>
      <c r="D300" s="248" t="s">
        <v>103</v>
      </c>
      <c r="E300" s="249"/>
      <c r="F300" s="249"/>
      <c r="G300" s="249"/>
      <c r="H300" s="249"/>
      <c r="I300" s="249"/>
      <c r="J300" s="249"/>
      <c r="K300" s="182" t="s">
        <v>104</v>
      </c>
      <c r="L300" s="182" t="s">
        <v>105</v>
      </c>
      <c r="M300" s="182" t="s">
        <v>106</v>
      </c>
      <c r="N300" s="163" t="s">
        <v>107</v>
      </c>
      <c r="O300" s="53"/>
      <c r="P300" s="67"/>
      <c r="R300" s="76"/>
      <c r="S300" s="31" t="s">
        <v>108</v>
      </c>
      <c r="T300" s="31"/>
      <c r="U300" s="77"/>
    </row>
    <row r="301" spans="2:21" ht="17.25" customHeight="1">
      <c r="B301" s="66"/>
      <c r="C301" s="190" t="s">
        <v>109</v>
      </c>
      <c r="D301" s="250"/>
      <c r="E301" s="251"/>
      <c r="F301" s="251"/>
      <c r="G301" s="251"/>
      <c r="H301" s="251"/>
      <c r="I301" s="251"/>
      <c r="J301" s="251"/>
      <c r="K301" s="78"/>
      <c r="L301" s="179"/>
      <c r="M301" s="206"/>
      <c r="N301" s="207">
        <f t="shared" ref="N301:N309" si="5">L301*M301</f>
        <v>0</v>
      </c>
      <c r="O301" s="193" t="s">
        <v>101</v>
      </c>
      <c r="P301" s="67"/>
      <c r="Q301" s="31"/>
      <c r="R301" s="76" t="s">
        <v>110</v>
      </c>
      <c r="S301" s="31"/>
      <c r="T301" s="31"/>
      <c r="U301" s="77"/>
    </row>
    <row r="302" spans="2:21" ht="17.25" customHeight="1">
      <c r="B302" s="66"/>
      <c r="C302" s="190" t="s">
        <v>111</v>
      </c>
      <c r="D302" s="250"/>
      <c r="E302" s="251"/>
      <c r="F302" s="251"/>
      <c r="G302" s="251"/>
      <c r="H302" s="251"/>
      <c r="I302" s="251"/>
      <c r="J302" s="251"/>
      <c r="K302" s="78"/>
      <c r="L302" s="179"/>
      <c r="M302" s="206"/>
      <c r="N302" s="207">
        <f t="shared" si="5"/>
        <v>0</v>
      </c>
      <c r="O302" s="79"/>
      <c r="P302" s="67"/>
      <c r="Q302" s="31"/>
      <c r="R302" s="76"/>
      <c r="S302" s="31"/>
      <c r="T302" s="31"/>
      <c r="U302" s="77"/>
    </row>
    <row r="303" spans="2:21" ht="17.25" customHeight="1">
      <c r="B303" s="66"/>
      <c r="C303" s="190" t="s">
        <v>112</v>
      </c>
      <c r="D303" s="267"/>
      <c r="E303" s="268"/>
      <c r="F303" s="268"/>
      <c r="G303" s="268"/>
      <c r="H303" s="268"/>
      <c r="I303" s="268"/>
      <c r="J303" s="268"/>
      <c r="K303" s="80"/>
      <c r="L303" s="180"/>
      <c r="M303" s="208"/>
      <c r="N303" s="207">
        <f t="shared" si="5"/>
        <v>0</v>
      </c>
      <c r="O303" s="79"/>
      <c r="P303" s="67"/>
      <c r="Q303" s="31"/>
      <c r="R303" s="76"/>
      <c r="S303" s="31"/>
      <c r="T303" s="31"/>
      <c r="U303" s="77"/>
    </row>
    <row r="304" spans="2:21" ht="17.25" customHeight="1">
      <c r="B304" s="66"/>
      <c r="C304" s="190" t="s">
        <v>113</v>
      </c>
      <c r="D304" s="267"/>
      <c r="E304" s="268"/>
      <c r="F304" s="268"/>
      <c r="G304" s="268"/>
      <c r="H304" s="268"/>
      <c r="I304" s="268"/>
      <c r="J304" s="268"/>
      <c r="K304" s="80"/>
      <c r="L304" s="180"/>
      <c r="M304" s="208"/>
      <c r="N304" s="207">
        <f t="shared" si="5"/>
        <v>0</v>
      </c>
      <c r="O304" s="79"/>
      <c r="P304" s="67"/>
      <c r="Q304" s="31"/>
      <c r="R304" s="76"/>
      <c r="S304" s="31"/>
      <c r="T304" s="31"/>
      <c r="U304" s="77"/>
    </row>
    <row r="305" spans="2:21" ht="17.25" customHeight="1">
      <c r="B305" s="66"/>
      <c r="C305" s="190" t="s">
        <v>114</v>
      </c>
      <c r="D305" s="267"/>
      <c r="E305" s="268"/>
      <c r="F305" s="268"/>
      <c r="G305" s="268"/>
      <c r="H305" s="268"/>
      <c r="I305" s="268"/>
      <c r="J305" s="268"/>
      <c r="K305" s="80"/>
      <c r="L305" s="180"/>
      <c r="M305" s="208"/>
      <c r="N305" s="207">
        <f t="shared" si="5"/>
        <v>0</v>
      </c>
      <c r="O305" s="79"/>
      <c r="P305" s="67"/>
      <c r="Q305" s="31"/>
      <c r="R305" s="76"/>
      <c r="S305" s="31"/>
      <c r="T305" s="31"/>
      <c r="U305" s="77"/>
    </row>
    <row r="306" spans="2:21" ht="17.25" customHeight="1">
      <c r="B306" s="66"/>
      <c r="C306" s="190" t="s">
        <v>115</v>
      </c>
      <c r="D306" s="250"/>
      <c r="E306" s="251"/>
      <c r="F306" s="251"/>
      <c r="G306" s="251"/>
      <c r="H306" s="251"/>
      <c r="I306" s="251"/>
      <c r="J306" s="251"/>
      <c r="K306" s="78"/>
      <c r="L306" s="179"/>
      <c r="M306" s="206"/>
      <c r="N306" s="207">
        <f t="shared" si="5"/>
        <v>0</v>
      </c>
      <c r="O306" s="79"/>
      <c r="P306" s="67"/>
      <c r="Q306" s="31"/>
      <c r="R306" s="76"/>
      <c r="S306" s="31"/>
      <c r="T306" s="31"/>
      <c r="U306" s="77"/>
    </row>
    <row r="307" spans="2:21" ht="17.25" customHeight="1">
      <c r="B307" s="66"/>
      <c r="C307" s="190" t="s">
        <v>116</v>
      </c>
      <c r="D307" s="250"/>
      <c r="E307" s="251"/>
      <c r="F307" s="251"/>
      <c r="G307" s="251"/>
      <c r="H307" s="251"/>
      <c r="I307" s="251"/>
      <c r="J307" s="251"/>
      <c r="K307" s="78"/>
      <c r="L307" s="179"/>
      <c r="M307" s="206"/>
      <c r="N307" s="207">
        <f t="shared" si="5"/>
        <v>0</v>
      </c>
      <c r="O307" s="79"/>
      <c r="P307" s="67"/>
      <c r="Q307" s="31"/>
      <c r="R307" s="76"/>
      <c r="S307" s="31"/>
      <c r="T307" s="31"/>
      <c r="U307" s="77"/>
    </row>
    <row r="308" spans="2:21" ht="17.25" customHeight="1">
      <c r="B308" s="66"/>
      <c r="C308" s="190" t="s">
        <v>117</v>
      </c>
      <c r="D308" s="250"/>
      <c r="E308" s="251"/>
      <c r="F308" s="251"/>
      <c r="G308" s="251"/>
      <c r="H308" s="251"/>
      <c r="I308" s="251"/>
      <c r="J308" s="251"/>
      <c r="K308" s="78"/>
      <c r="L308" s="179"/>
      <c r="M308" s="206"/>
      <c r="N308" s="207">
        <f t="shared" si="5"/>
        <v>0</v>
      </c>
      <c r="O308" s="79"/>
      <c r="P308" s="67"/>
      <c r="Q308" s="31"/>
      <c r="R308" s="76"/>
      <c r="S308" s="31"/>
      <c r="T308" s="31"/>
      <c r="U308" s="77"/>
    </row>
    <row r="309" spans="2:21" ht="17.25" customHeight="1">
      <c r="B309" s="66"/>
      <c r="C309" s="190" t="s">
        <v>118</v>
      </c>
      <c r="D309" s="267"/>
      <c r="E309" s="268"/>
      <c r="F309" s="268"/>
      <c r="G309" s="268"/>
      <c r="H309" s="268"/>
      <c r="I309" s="268"/>
      <c r="J309" s="268"/>
      <c r="K309" s="80"/>
      <c r="L309" s="180"/>
      <c r="M309" s="208"/>
      <c r="N309" s="207">
        <f t="shared" si="5"/>
        <v>0</v>
      </c>
      <c r="O309" s="79"/>
      <c r="P309" s="67"/>
      <c r="Q309" s="31"/>
      <c r="R309" s="76"/>
      <c r="S309" s="31"/>
      <c r="T309" s="31"/>
      <c r="U309" s="77"/>
    </row>
    <row r="310" spans="2:21" ht="17.25" customHeight="1">
      <c r="B310" s="66"/>
      <c r="C310" s="191" t="s">
        <v>119</v>
      </c>
      <c r="D310" s="272">
        <f>SUM(N301:N309)</f>
        <v>0</v>
      </c>
      <c r="E310" s="273"/>
      <c r="F310" s="273"/>
      <c r="G310" s="273"/>
      <c r="H310" s="273"/>
      <c r="I310" s="273"/>
      <c r="J310" s="274"/>
      <c r="K310" s="189" t="s">
        <v>120</v>
      </c>
      <c r="L310" s="209" t="str">
        <f>IF(D299="","",IF(D299="単価契約","",(O323+D310)/D299))</f>
        <v/>
      </c>
      <c r="M310" s="194" t="s">
        <v>121</v>
      </c>
      <c r="N310" s="81"/>
      <c r="O310" s="81"/>
      <c r="P310" s="82"/>
      <c r="Q310" s="83"/>
      <c r="R310" s="76" t="s">
        <v>122</v>
      </c>
      <c r="S310" s="31"/>
      <c r="T310" s="31"/>
      <c r="U310" s="77"/>
    </row>
    <row r="311" spans="2:21" ht="17.25" customHeight="1">
      <c r="B311" s="66"/>
      <c r="C311" s="187" t="s">
        <v>123</v>
      </c>
      <c r="D311" s="252">
        <f>ROUNDDOWN(D310*K311,0)</f>
        <v>0</v>
      </c>
      <c r="E311" s="253"/>
      <c r="F311" s="253"/>
      <c r="G311" s="253"/>
      <c r="H311" s="253"/>
      <c r="I311" s="253"/>
      <c r="J311" s="254"/>
      <c r="K311" s="84"/>
      <c r="L311" s="85" t="s">
        <v>124</v>
      </c>
      <c r="M311" s="81"/>
      <c r="N311" s="81"/>
      <c r="O311" s="81"/>
      <c r="P311" s="82"/>
      <c r="Q311" s="83"/>
      <c r="R311" s="76" t="s">
        <v>125</v>
      </c>
      <c r="S311" s="31"/>
      <c r="T311" s="31"/>
      <c r="U311" s="77"/>
    </row>
    <row r="312" spans="2:21" ht="17.25" customHeight="1">
      <c r="B312" s="66"/>
      <c r="C312" s="188" t="s">
        <v>126</v>
      </c>
      <c r="D312" s="255">
        <f>SUM(D310:J311)</f>
        <v>0</v>
      </c>
      <c r="E312" s="256"/>
      <c r="F312" s="256"/>
      <c r="G312" s="256"/>
      <c r="H312" s="256"/>
      <c r="I312" s="256"/>
      <c r="J312" s="257"/>
      <c r="K312" s="53"/>
      <c r="L312" s="53" t="s">
        <v>127</v>
      </c>
      <c r="M312" s="53"/>
      <c r="N312" s="53"/>
      <c r="O312" s="53"/>
      <c r="P312" s="67"/>
      <c r="R312" s="76"/>
      <c r="S312" s="31"/>
      <c r="T312" s="31"/>
      <c r="U312" s="77"/>
    </row>
    <row r="313" spans="2:21" ht="18" customHeight="1">
      <c r="B313" s="66"/>
      <c r="C313" s="53"/>
      <c r="D313" s="53"/>
      <c r="E313" s="53"/>
      <c r="F313" s="53"/>
      <c r="G313" s="53"/>
      <c r="H313" s="53"/>
      <c r="I313" s="53"/>
      <c r="J313" s="53"/>
      <c r="K313" s="53"/>
      <c r="L313" s="53"/>
      <c r="M313" s="53"/>
      <c r="N313" s="53"/>
      <c r="O313" s="53"/>
      <c r="P313" s="67"/>
      <c r="R313" s="76" t="s">
        <v>128</v>
      </c>
      <c r="S313" s="31"/>
      <c r="T313" s="31"/>
      <c r="U313" s="77"/>
    </row>
    <row r="314" spans="2:21" ht="18" customHeight="1" thickBot="1">
      <c r="B314" s="66"/>
      <c r="C314" s="53"/>
      <c r="D314" s="53" t="s">
        <v>129</v>
      </c>
      <c r="E314" s="53"/>
      <c r="F314" s="53"/>
      <c r="G314" s="53"/>
      <c r="H314" s="53"/>
      <c r="I314" s="53"/>
      <c r="J314" s="53"/>
      <c r="K314" s="53"/>
      <c r="L314" s="53"/>
      <c r="M314" s="53"/>
      <c r="N314" s="53"/>
      <c r="O314" s="53"/>
      <c r="P314" s="67"/>
      <c r="R314" s="76" t="s">
        <v>130</v>
      </c>
      <c r="S314" s="31"/>
      <c r="T314" s="31"/>
      <c r="U314" s="77"/>
    </row>
    <row r="315" spans="2:21" ht="18" customHeight="1" thickTop="1" thickBot="1">
      <c r="B315" s="66"/>
      <c r="C315" s="53"/>
      <c r="D315" s="258" t="s">
        <v>100</v>
      </c>
      <c r="E315" s="259"/>
      <c r="F315" s="259"/>
      <c r="G315" s="259"/>
      <c r="H315" s="259"/>
      <c r="I315" s="259"/>
      <c r="J315" s="260"/>
      <c r="K315" s="178">
        <f>D299</f>
        <v>0</v>
      </c>
      <c r="L315" s="181"/>
      <c r="M315" s="181"/>
      <c r="N315" s="181"/>
      <c r="O315" s="87"/>
      <c r="P315" s="67"/>
      <c r="R315" s="88" t="s">
        <v>131</v>
      </c>
      <c r="S315" s="89"/>
      <c r="T315" s="89"/>
      <c r="U315" s="90"/>
    </row>
    <row r="316" spans="2:21" ht="19.5" customHeight="1">
      <c r="B316" s="66"/>
      <c r="C316" s="53"/>
      <c r="D316" s="261" t="s">
        <v>132</v>
      </c>
      <c r="E316" s="262"/>
      <c r="F316" s="262"/>
      <c r="G316" s="262"/>
      <c r="H316" s="262"/>
      <c r="I316" s="262"/>
      <c r="J316" s="263"/>
      <c r="K316" s="167"/>
      <c r="L316" s="191" t="s">
        <v>133</v>
      </c>
      <c r="M316" s="170"/>
      <c r="N316" s="191" t="s">
        <v>134</v>
      </c>
      <c r="O316" s="173"/>
      <c r="P316" s="67"/>
    </row>
    <row r="317" spans="2:21" ht="19.5" customHeight="1">
      <c r="B317" s="66"/>
      <c r="C317" s="53"/>
      <c r="D317" s="264" t="s">
        <v>135</v>
      </c>
      <c r="E317" s="265"/>
      <c r="F317" s="265"/>
      <c r="G317" s="265"/>
      <c r="H317" s="265"/>
      <c r="I317" s="265"/>
      <c r="J317" s="266"/>
      <c r="K317" s="168"/>
      <c r="L317" s="192" t="s">
        <v>136</v>
      </c>
      <c r="M317" s="171"/>
      <c r="N317" s="192" t="s">
        <v>137</v>
      </c>
      <c r="O317" s="174"/>
      <c r="P317" s="67"/>
    </row>
    <row r="318" spans="2:21" ht="19.5" customHeight="1">
      <c r="B318" s="66"/>
      <c r="C318" s="53"/>
      <c r="D318" s="264" t="s">
        <v>138</v>
      </c>
      <c r="E318" s="265"/>
      <c r="F318" s="265"/>
      <c r="G318" s="265"/>
      <c r="H318" s="265"/>
      <c r="I318" s="265"/>
      <c r="J318" s="266"/>
      <c r="K318" s="168"/>
      <c r="L318" s="192" t="s">
        <v>139</v>
      </c>
      <c r="M318" s="171"/>
      <c r="N318" s="192" t="s">
        <v>140</v>
      </c>
      <c r="O318" s="174"/>
      <c r="P318" s="67"/>
    </row>
    <row r="319" spans="2:21" ht="19.5" customHeight="1">
      <c r="B319" s="66"/>
      <c r="C319" s="53"/>
      <c r="D319" s="264" t="s">
        <v>141</v>
      </c>
      <c r="E319" s="265"/>
      <c r="F319" s="265"/>
      <c r="G319" s="265"/>
      <c r="H319" s="265"/>
      <c r="I319" s="265"/>
      <c r="J319" s="266"/>
      <c r="K319" s="168"/>
      <c r="L319" s="192" t="s">
        <v>142</v>
      </c>
      <c r="M319" s="171"/>
      <c r="N319" s="192" t="s">
        <v>143</v>
      </c>
      <c r="O319" s="174"/>
      <c r="P319" s="67"/>
    </row>
    <row r="320" spans="2:21" ht="19.5" customHeight="1">
      <c r="B320" s="66"/>
      <c r="C320" s="53"/>
      <c r="D320" s="264" t="s">
        <v>144</v>
      </c>
      <c r="E320" s="265"/>
      <c r="F320" s="265"/>
      <c r="G320" s="265"/>
      <c r="H320" s="265"/>
      <c r="I320" s="265"/>
      <c r="J320" s="266"/>
      <c r="K320" s="168"/>
      <c r="L320" s="192" t="s">
        <v>145</v>
      </c>
      <c r="M320" s="171"/>
      <c r="N320" s="192" t="s">
        <v>146</v>
      </c>
      <c r="O320" s="174"/>
      <c r="P320" s="67"/>
    </row>
    <row r="321" spans="2:16" ht="19.5" customHeight="1">
      <c r="B321" s="66"/>
      <c r="C321" s="53"/>
      <c r="D321" s="264" t="s">
        <v>147</v>
      </c>
      <c r="E321" s="265"/>
      <c r="F321" s="265"/>
      <c r="G321" s="265"/>
      <c r="H321" s="265"/>
      <c r="I321" s="265"/>
      <c r="J321" s="266"/>
      <c r="K321" s="168"/>
      <c r="L321" s="192" t="s">
        <v>148</v>
      </c>
      <c r="M321" s="171"/>
      <c r="N321" s="192" t="s">
        <v>149</v>
      </c>
      <c r="O321" s="174"/>
      <c r="P321" s="67"/>
    </row>
    <row r="322" spans="2:16" ht="19.5" customHeight="1">
      <c r="B322" s="66"/>
      <c r="C322" s="53"/>
      <c r="D322" s="264" t="s">
        <v>150</v>
      </c>
      <c r="E322" s="265"/>
      <c r="F322" s="265"/>
      <c r="G322" s="265"/>
      <c r="H322" s="265"/>
      <c r="I322" s="265"/>
      <c r="J322" s="266"/>
      <c r="K322" s="168"/>
      <c r="L322" s="192" t="s">
        <v>151</v>
      </c>
      <c r="M322" s="171"/>
      <c r="N322" s="203" t="s">
        <v>152</v>
      </c>
      <c r="O322" s="175"/>
      <c r="P322" s="67"/>
    </row>
    <row r="323" spans="2:16" ht="19.5" customHeight="1" thickBot="1">
      <c r="B323" s="66"/>
      <c r="C323" s="53"/>
      <c r="D323" s="264" t="s">
        <v>153</v>
      </c>
      <c r="E323" s="265"/>
      <c r="F323" s="265"/>
      <c r="G323" s="265"/>
      <c r="H323" s="265"/>
      <c r="I323" s="265"/>
      <c r="J323" s="266"/>
      <c r="K323" s="168"/>
      <c r="L323" s="192" t="s">
        <v>154</v>
      </c>
      <c r="M323" s="171"/>
      <c r="N323" s="204" t="s">
        <v>155</v>
      </c>
      <c r="O323" s="176">
        <f>SUM(K316:K324,M316:M324,O316:O322)</f>
        <v>0</v>
      </c>
      <c r="P323" s="67"/>
    </row>
    <row r="324" spans="2:16" ht="19.5" customHeight="1" thickTop="1" thickBot="1">
      <c r="B324" s="66"/>
      <c r="C324" s="53"/>
      <c r="D324" s="269" t="s">
        <v>156</v>
      </c>
      <c r="E324" s="270"/>
      <c r="F324" s="270"/>
      <c r="G324" s="270"/>
      <c r="H324" s="270"/>
      <c r="I324" s="270"/>
      <c r="J324" s="271"/>
      <c r="K324" s="169"/>
      <c r="L324" s="202" t="s">
        <v>157</v>
      </c>
      <c r="M324" s="172"/>
      <c r="N324" s="205" t="s">
        <v>158</v>
      </c>
      <c r="O324" s="177">
        <f>IF(D299="単価契約",0,K315-O323)</f>
        <v>0</v>
      </c>
      <c r="P324" s="67"/>
    </row>
    <row r="325" spans="2:16" ht="19.5" customHeight="1" thickTop="1" thickBot="1">
      <c r="B325" s="91"/>
      <c r="C325" s="92"/>
      <c r="D325" s="92"/>
      <c r="E325" s="92"/>
      <c r="F325" s="92"/>
      <c r="G325" s="92"/>
      <c r="H325" s="92"/>
      <c r="I325" s="92"/>
      <c r="J325" s="92"/>
      <c r="K325" s="92"/>
      <c r="L325" s="92"/>
      <c r="M325" s="92"/>
      <c r="N325" s="92"/>
      <c r="O325" s="92"/>
      <c r="P325" s="93"/>
    </row>
    <row r="326" spans="2:16" ht="19.5" customHeight="1">
      <c r="C326" s="281" t="s">
        <v>159</v>
      </c>
    </row>
    <row r="327" spans="2:16" ht="19.5" customHeight="1">
      <c r="C327" s="281"/>
    </row>
    <row r="328" spans="2:16" ht="19.5" customHeight="1">
      <c r="C328" s="281"/>
    </row>
    <row r="329" spans="2:16" ht="19.5" customHeight="1">
      <c r="C329" s="281"/>
    </row>
    <row r="330" spans="2:16" ht="19.5" customHeight="1">
      <c r="C330" s="281"/>
    </row>
    <row r="331" spans="2:16" ht="19.5" customHeight="1">
      <c r="C331" s="281"/>
    </row>
    <row r="332" spans="2:16" ht="19.5" customHeight="1">
      <c r="C332" s="281"/>
    </row>
    <row r="333" spans="2:16" ht="19.5" customHeight="1">
      <c r="C333" s="281"/>
    </row>
    <row r="334" spans="2:16" ht="19.5" customHeight="1">
      <c r="C334" s="281"/>
    </row>
    <row r="335" spans="2:16" ht="19.5" customHeight="1">
      <c r="C335" s="281"/>
    </row>
    <row r="336" spans="2:16" ht="12" customHeight="1">
      <c r="C336" s="281"/>
    </row>
    <row r="337" spans="2:20" ht="12" customHeight="1">
      <c r="C337" s="281"/>
    </row>
    <row r="338" spans="2:20" ht="12" customHeight="1">
      <c r="C338" s="281"/>
    </row>
    <row r="339" spans="2:20" ht="12" customHeight="1">
      <c r="C339" s="281"/>
    </row>
    <row r="340" spans="2:20" ht="12" customHeight="1">
      <c r="C340" s="281"/>
    </row>
    <row r="341" spans="2:20" ht="12" customHeight="1">
      <c r="C341" s="281"/>
    </row>
    <row r="342" spans="2:20" ht="12" customHeight="1">
      <c r="C342" s="281"/>
    </row>
    <row r="343" spans="2:20" ht="12" customHeight="1">
      <c r="C343" s="281"/>
    </row>
    <row r="344" spans="2:20" ht="12" customHeight="1">
      <c r="C344" s="281"/>
    </row>
    <row r="345" spans="2:20" ht="12" customHeight="1">
      <c r="C345" s="282"/>
    </row>
    <row r="346" spans="2:20" ht="17.25" customHeight="1" thickBot="1">
      <c r="B346" s="35"/>
      <c r="C346" s="283" t="s">
        <v>82</v>
      </c>
      <c r="D346" s="283"/>
      <c r="E346" s="283"/>
      <c r="F346" s="283"/>
      <c r="G346" s="283"/>
      <c r="H346" s="283"/>
      <c r="I346" s="285">
        <v>7</v>
      </c>
      <c r="J346" s="285"/>
      <c r="K346" s="36"/>
      <c r="L346" s="36"/>
      <c r="M346" s="36"/>
      <c r="N346" s="36"/>
      <c r="O346" s="36"/>
      <c r="P346" s="37"/>
      <c r="T346" s="29" t="s">
        <v>83</v>
      </c>
    </row>
    <row r="347" spans="2:20" ht="17.25" customHeight="1" thickTop="1">
      <c r="B347" s="38"/>
      <c r="C347" s="284"/>
      <c r="D347" s="284"/>
      <c r="E347" s="284"/>
      <c r="F347" s="284"/>
      <c r="G347" s="284"/>
      <c r="H347" s="284"/>
      <c r="I347" s="286"/>
      <c r="J347" s="286"/>
      <c r="K347" s="31"/>
      <c r="L347" s="232" t="s">
        <v>84</v>
      </c>
      <c r="M347" s="233"/>
      <c r="N347" s="233"/>
      <c r="O347" s="233"/>
      <c r="P347" s="234"/>
      <c r="T347" s="29" t="s">
        <v>85</v>
      </c>
    </row>
    <row r="348" spans="2:20" ht="9.75" customHeight="1">
      <c r="B348" s="38"/>
      <c r="C348" s="31"/>
      <c r="D348" s="31"/>
      <c r="E348" s="31"/>
      <c r="F348" s="31"/>
      <c r="G348" s="31"/>
      <c r="H348" s="31"/>
      <c r="I348" s="31"/>
      <c r="J348" s="31"/>
      <c r="K348" s="31"/>
      <c r="L348" s="235"/>
      <c r="M348" s="236"/>
      <c r="N348" s="236"/>
      <c r="O348" s="236"/>
      <c r="P348" s="237"/>
    </row>
    <row r="349" spans="2:20" ht="17.25" customHeight="1">
      <c r="B349" s="38"/>
      <c r="C349" s="186" t="s">
        <v>56</v>
      </c>
      <c r="D349" s="275">
        <f>IF(基本情報入力欄!D11="","",基本情報入力欄!D11)</f>
        <v>44536</v>
      </c>
      <c r="E349" s="276"/>
      <c r="F349" s="276"/>
      <c r="G349" s="276"/>
      <c r="H349" s="276"/>
      <c r="I349" s="277"/>
      <c r="J349" s="56"/>
      <c r="K349" s="31"/>
      <c r="L349" s="235"/>
      <c r="M349" s="236"/>
      <c r="N349" s="236"/>
      <c r="O349" s="236"/>
      <c r="P349" s="237"/>
    </row>
    <row r="350" spans="2:20" ht="11.25" customHeight="1" thickBot="1">
      <c r="B350" s="38"/>
      <c r="C350" s="36"/>
      <c r="D350" s="36"/>
      <c r="E350" s="36"/>
      <c r="F350" s="36"/>
      <c r="G350" s="36"/>
      <c r="H350" s="36"/>
      <c r="I350" s="57"/>
      <c r="J350" s="41"/>
      <c r="K350" s="31"/>
      <c r="L350" s="238"/>
      <c r="M350" s="239"/>
      <c r="N350" s="239"/>
      <c r="O350" s="239"/>
      <c r="P350" s="240"/>
    </row>
    <row r="351" spans="2:20" ht="12" customHeight="1" thickTop="1">
      <c r="B351" s="38"/>
      <c r="C351" s="31"/>
      <c r="D351" s="31"/>
      <c r="E351" s="31"/>
      <c r="F351" s="31"/>
      <c r="G351" s="31"/>
      <c r="H351" s="31"/>
      <c r="I351" s="31"/>
      <c r="J351" s="31"/>
      <c r="K351" s="31"/>
      <c r="L351" s="44"/>
      <c r="M351" s="44"/>
      <c r="N351" s="44"/>
      <c r="O351" s="44"/>
      <c r="P351" s="40"/>
      <c r="Q351" s="45"/>
      <c r="R351" s="45"/>
      <c r="S351" s="45"/>
      <c r="T351" s="45"/>
    </row>
    <row r="352" spans="2:20" ht="17.25" customHeight="1" thickBot="1">
      <c r="B352" s="38"/>
      <c r="C352" s="31" t="s">
        <v>91</v>
      </c>
      <c r="D352" s="31"/>
      <c r="E352" s="31"/>
      <c r="F352" s="31"/>
      <c r="G352" s="31"/>
      <c r="H352" s="31"/>
      <c r="I352" s="31"/>
      <c r="J352" s="31"/>
      <c r="K352" s="31"/>
      <c r="L352" s="44"/>
      <c r="M352" s="44"/>
      <c r="N352" s="44"/>
      <c r="O352" s="44"/>
      <c r="P352" s="40"/>
      <c r="Q352" s="45"/>
      <c r="R352" s="45"/>
      <c r="S352" s="45"/>
      <c r="T352" s="45"/>
    </row>
    <row r="353" spans="2:21" ht="17.25" customHeight="1">
      <c r="B353" s="60" t="s">
        <v>92</v>
      </c>
      <c r="C353" s="185" t="s">
        <v>93</v>
      </c>
      <c r="D353" s="278"/>
      <c r="E353" s="279"/>
      <c r="F353" s="279"/>
      <c r="G353" s="279"/>
      <c r="H353" s="279"/>
      <c r="I353" s="279"/>
      <c r="J353" s="280"/>
      <c r="K353" s="61"/>
      <c r="L353" s="62"/>
      <c r="M353" s="63" t="s">
        <v>94</v>
      </c>
      <c r="N353" s="61"/>
      <c r="O353" s="61"/>
      <c r="P353" s="64"/>
      <c r="R353" s="65"/>
      <c r="S353" s="31" t="s">
        <v>95</v>
      </c>
    </row>
    <row r="354" spans="2:21" ht="17.25" customHeight="1">
      <c r="B354" s="66"/>
      <c r="C354" s="186" t="s">
        <v>96</v>
      </c>
      <c r="D354" s="223"/>
      <c r="E354" s="224"/>
      <c r="F354" s="224"/>
      <c r="G354" s="224"/>
      <c r="H354" s="224"/>
      <c r="I354" s="224"/>
      <c r="J354" s="224"/>
      <c r="K354" s="224"/>
      <c r="L354" s="225"/>
      <c r="M354" s="241" t="s">
        <v>194</v>
      </c>
      <c r="N354" s="231"/>
      <c r="O354" s="231"/>
      <c r="P354" s="67"/>
      <c r="R354" s="68"/>
      <c r="S354" s="29" t="s">
        <v>98</v>
      </c>
    </row>
    <row r="355" spans="2:21" ht="17.25" customHeight="1" thickBot="1">
      <c r="B355" s="66"/>
      <c r="C355" s="186" t="s">
        <v>99</v>
      </c>
      <c r="D355" s="242"/>
      <c r="E355" s="243"/>
      <c r="F355" s="243"/>
      <c r="G355" s="243"/>
      <c r="H355" s="244"/>
      <c r="I355" s="69"/>
      <c r="J355" s="70"/>
      <c r="K355" s="71"/>
      <c r="L355" s="71"/>
      <c r="M355" s="231" t="s">
        <v>195</v>
      </c>
      <c r="N355" s="231"/>
      <c r="O355" s="231"/>
      <c r="P355" s="67"/>
    </row>
    <row r="356" spans="2:21" ht="17.25" customHeight="1">
      <c r="B356" s="66"/>
      <c r="C356" s="186" t="s">
        <v>100</v>
      </c>
      <c r="D356" s="245"/>
      <c r="E356" s="246"/>
      <c r="F356" s="246"/>
      <c r="G356" s="246"/>
      <c r="H356" s="246"/>
      <c r="I356" s="246"/>
      <c r="J356" s="247"/>
      <c r="K356" s="195" t="s">
        <v>101</v>
      </c>
      <c r="L356" s="72"/>
      <c r="M356" s="231" t="s">
        <v>97</v>
      </c>
      <c r="N356" s="231"/>
      <c r="O356" s="231"/>
      <c r="P356" s="67"/>
      <c r="R356" s="73" t="s">
        <v>102</v>
      </c>
      <c r="S356" s="74"/>
      <c r="T356" s="74"/>
      <c r="U356" s="75"/>
    </row>
    <row r="357" spans="2:21" ht="17.25" customHeight="1">
      <c r="B357" s="66"/>
      <c r="C357" s="190"/>
      <c r="D357" s="248" t="s">
        <v>103</v>
      </c>
      <c r="E357" s="249"/>
      <c r="F357" s="249"/>
      <c r="G357" s="249"/>
      <c r="H357" s="249"/>
      <c r="I357" s="249"/>
      <c r="J357" s="249"/>
      <c r="K357" s="182" t="s">
        <v>104</v>
      </c>
      <c r="L357" s="182" t="s">
        <v>105</v>
      </c>
      <c r="M357" s="182" t="s">
        <v>106</v>
      </c>
      <c r="N357" s="163" t="s">
        <v>107</v>
      </c>
      <c r="O357" s="53"/>
      <c r="P357" s="67"/>
      <c r="R357" s="76"/>
      <c r="S357" s="31" t="s">
        <v>108</v>
      </c>
      <c r="T357" s="31"/>
      <c r="U357" s="77"/>
    </row>
    <row r="358" spans="2:21" ht="17.25" customHeight="1">
      <c r="B358" s="66"/>
      <c r="C358" s="190" t="s">
        <v>109</v>
      </c>
      <c r="D358" s="250"/>
      <c r="E358" s="251"/>
      <c r="F358" s="251"/>
      <c r="G358" s="251"/>
      <c r="H358" s="251"/>
      <c r="I358" s="251"/>
      <c r="J358" s="251"/>
      <c r="K358" s="78"/>
      <c r="L358" s="179"/>
      <c r="M358" s="206"/>
      <c r="N358" s="207">
        <f t="shared" ref="N358:N366" si="6">L358*M358</f>
        <v>0</v>
      </c>
      <c r="O358" s="193" t="s">
        <v>101</v>
      </c>
      <c r="P358" s="67"/>
      <c r="Q358" s="31"/>
      <c r="R358" s="76" t="s">
        <v>110</v>
      </c>
      <c r="S358" s="31"/>
      <c r="T358" s="31"/>
      <c r="U358" s="77"/>
    </row>
    <row r="359" spans="2:21" ht="17.25" customHeight="1">
      <c r="B359" s="66"/>
      <c r="C359" s="190" t="s">
        <v>111</v>
      </c>
      <c r="D359" s="250"/>
      <c r="E359" s="251"/>
      <c r="F359" s="251"/>
      <c r="G359" s="251"/>
      <c r="H359" s="251"/>
      <c r="I359" s="251"/>
      <c r="J359" s="251"/>
      <c r="K359" s="78"/>
      <c r="L359" s="179"/>
      <c r="M359" s="206"/>
      <c r="N359" s="207">
        <f t="shared" si="6"/>
        <v>0</v>
      </c>
      <c r="O359" s="79"/>
      <c r="P359" s="67"/>
      <c r="Q359" s="31"/>
      <c r="R359" s="76"/>
      <c r="S359" s="31"/>
      <c r="T359" s="31"/>
      <c r="U359" s="77"/>
    </row>
    <row r="360" spans="2:21" ht="17.25" customHeight="1">
      <c r="B360" s="66"/>
      <c r="C360" s="190" t="s">
        <v>112</v>
      </c>
      <c r="D360" s="267"/>
      <c r="E360" s="268"/>
      <c r="F360" s="268"/>
      <c r="G360" s="268"/>
      <c r="H360" s="268"/>
      <c r="I360" s="268"/>
      <c r="J360" s="268"/>
      <c r="K360" s="80"/>
      <c r="L360" s="180"/>
      <c r="M360" s="208"/>
      <c r="N360" s="207">
        <f t="shared" si="6"/>
        <v>0</v>
      </c>
      <c r="O360" s="79"/>
      <c r="P360" s="67"/>
      <c r="Q360" s="31"/>
      <c r="R360" s="76"/>
      <c r="S360" s="31"/>
      <c r="T360" s="31"/>
      <c r="U360" s="77"/>
    </row>
    <row r="361" spans="2:21" ht="17.25" customHeight="1">
      <c r="B361" s="66"/>
      <c r="C361" s="190" t="s">
        <v>113</v>
      </c>
      <c r="D361" s="267"/>
      <c r="E361" s="268"/>
      <c r="F361" s="268"/>
      <c r="G361" s="268"/>
      <c r="H361" s="268"/>
      <c r="I361" s="268"/>
      <c r="J361" s="268"/>
      <c r="K361" s="80"/>
      <c r="L361" s="180"/>
      <c r="M361" s="208"/>
      <c r="N361" s="207">
        <f t="shared" si="6"/>
        <v>0</v>
      </c>
      <c r="O361" s="79"/>
      <c r="P361" s="67"/>
      <c r="Q361" s="31"/>
      <c r="R361" s="76"/>
      <c r="S361" s="31"/>
      <c r="T361" s="31"/>
      <c r="U361" s="77"/>
    </row>
    <row r="362" spans="2:21" ht="17.25" customHeight="1">
      <c r="B362" s="66"/>
      <c r="C362" s="190" t="s">
        <v>114</v>
      </c>
      <c r="D362" s="267"/>
      <c r="E362" s="268"/>
      <c r="F362" s="268"/>
      <c r="G362" s="268"/>
      <c r="H362" s="268"/>
      <c r="I362" s="268"/>
      <c r="J362" s="268"/>
      <c r="K362" s="80"/>
      <c r="L362" s="180"/>
      <c r="M362" s="208"/>
      <c r="N362" s="207">
        <f t="shared" si="6"/>
        <v>0</v>
      </c>
      <c r="O362" s="79"/>
      <c r="P362" s="67"/>
      <c r="Q362" s="31"/>
      <c r="R362" s="76"/>
      <c r="S362" s="31"/>
      <c r="T362" s="31"/>
      <c r="U362" s="77"/>
    </row>
    <row r="363" spans="2:21" ht="17.25" customHeight="1">
      <c r="B363" s="66"/>
      <c r="C363" s="190" t="s">
        <v>115</v>
      </c>
      <c r="D363" s="250"/>
      <c r="E363" s="251"/>
      <c r="F363" s="251"/>
      <c r="G363" s="251"/>
      <c r="H363" s="251"/>
      <c r="I363" s="251"/>
      <c r="J363" s="251"/>
      <c r="K363" s="78"/>
      <c r="L363" s="179"/>
      <c r="M363" s="206"/>
      <c r="N363" s="207">
        <f t="shared" si="6"/>
        <v>0</v>
      </c>
      <c r="O363" s="79"/>
      <c r="P363" s="67"/>
      <c r="Q363" s="31"/>
      <c r="R363" s="76"/>
      <c r="S363" s="31"/>
      <c r="T363" s="31"/>
      <c r="U363" s="77"/>
    </row>
    <row r="364" spans="2:21" ht="17.25" customHeight="1">
      <c r="B364" s="66"/>
      <c r="C364" s="190" t="s">
        <v>116</v>
      </c>
      <c r="D364" s="250"/>
      <c r="E364" s="251"/>
      <c r="F364" s="251"/>
      <c r="G364" s="251"/>
      <c r="H364" s="251"/>
      <c r="I364" s="251"/>
      <c r="J364" s="251"/>
      <c r="K364" s="78"/>
      <c r="L364" s="179"/>
      <c r="M364" s="206"/>
      <c r="N364" s="207">
        <f t="shared" si="6"/>
        <v>0</v>
      </c>
      <c r="O364" s="79"/>
      <c r="P364" s="67"/>
      <c r="Q364" s="31"/>
      <c r="R364" s="76"/>
      <c r="S364" s="31"/>
      <c r="T364" s="31"/>
      <c r="U364" s="77"/>
    </row>
    <row r="365" spans="2:21" ht="17.25" customHeight="1">
      <c r="B365" s="66"/>
      <c r="C365" s="190" t="s">
        <v>117</v>
      </c>
      <c r="D365" s="250"/>
      <c r="E365" s="251"/>
      <c r="F365" s="251"/>
      <c r="G365" s="251"/>
      <c r="H365" s="251"/>
      <c r="I365" s="251"/>
      <c r="J365" s="251"/>
      <c r="K365" s="78"/>
      <c r="L365" s="179"/>
      <c r="M365" s="206"/>
      <c r="N365" s="207">
        <f t="shared" si="6"/>
        <v>0</v>
      </c>
      <c r="O365" s="79"/>
      <c r="P365" s="67"/>
      <c r="Q365" s="31"/>
      <c r="R365" s="76"/>
      <c r="S365" s="31"/>
      <c r="T365" s="31"/>
      <c r="U365" s="77"/>
    </row>
    <row r="366" spans="2:21" ht="17.25" customHeight="1">
      <c r="B366" s="66"/>
      <c r="C366" s="190" t="s">
        <v>118</v>
      </c>
      <c r="D366" s="267"/>
      <c r="E366" s="268"/>
      <c r="F366" s="268"/>
      <c r="G366" s="268"/>
      <c r="H366" s="268"/>
      <c r="I366" s="268"/>
      <c r="J366" s="268"/>
      <c r="K366" s="80"/>
      <c r="L366" s="180"/>
      <c r="M366" s="208"/>
      <c r="N366" s="207">
        <f t="shared" si="6"/>
        <v>0</v>
      </c>
      <c r="O366" s="79"/>
      <c r="P366" s="67"/>
      <c r="Q366" s="31"/>
      <c r="R366" s="76"/>
      <c r="S366" s="31"/>
      <c r="T366" s="31"/>
      <c r="U366" s="77"/>
    </row>
    <row r="367" spans="2:21" ht="17.25" customHeight="1">
      <c r="B367" s="66"/>
      <c r="C367" s="191" t="s">
        <v>119</v>
      </c>
      <c r="D367" s="272">
        <f>SUM(N358:N366)</f>
        <v>0</v>
      </c>
      <c r="E367" s="273"/>
      <c r="F367" s="273"/>
      <c r="G367" s="273"/>
      <c r="H367" s="273"/>
      <c r="I367" s="273"/>
      <c r="J367" s="274"/>
      <c r="K367" s="189" t="s">
        <v>120</v>
      </c>
      <c r="L367" s="209" t="str">
        <f>IF(D356="","",IF(D356="単価契約","",(O380+D367)/D356))</f>
        <v/>
      </c>
      <c r="M367" s="194" t="s">
        <v>121</v>
      </c>
      <c r="N367" s="81"/>
      <c r="O367" s="81"/>
      <c r="P367" s="82"/>
      <c r="Q367" s="83"/>
      <c r="R367" s="76" t="s">
        <v>122</v>
      </c>
      <c r="S367" s="31"/>
      <c r="T367" s="31"/>
      <c r="U367" s="77"/>
    </row>
    <row r="368" spans="2:21" ht="17.25" customHeight="1">
      <c r="B368" s="66"/>
      <c r="C368" s="187" t="s">
        <v>123</v>
      </c>
      <c r="D368" s="252">
        <f>ROUNDDOWN(D367*K368,0)</f>
        <v>0</v>
      </c>
      <c r="E368" s="253"/>
      <c r="F368" s="253"/>
      <c r="G368" s="253"/>
      <c r="H368" s="253"/>
      <c r="I368" s="253"/>
      <c r="J368" s="254"/>
      <c r="K368" s="84"/>
      <c r="L368" s="85" t="s">
        <v>124</v>
      </c>
      <c r="M368" s="81"/>
      <c r="N368" s="81"/>
      <c r="O368" s="81"/>
      <c r="P368" s="82"/>
      <c r="Q368" s="83"/>
      <c r="R368" s="76" t="s">
        <v>125</v>
      </c>
      <c r="S368" s="31"/>
      <c r="T368" s="31"/>
      <c r="U368" s="77"/>
    </row>
    <row r="369" spans="2:21" ht="17.25" customHeight="1">
      <c r="B369" s="66"/>
      <c r="C369" s="188" t="s">
        <v>126</v>
      </c>
      <c r="D369" s="255">
        <f>SUM(D367:J368)</f>
        <v>0</v>
      </c>
      <c r="E369" s="256"/>
      <c r="F369" s="256"/>
      <c r="G369" s="256"/>
      <c r="H369" s="256"/>
      <c r="I369" s="256"/>
      <c r="J369" s="257"/>
      <c r="K369" s="53"/>
      <c r="L369" s="53" t="s">
        <v>127</v>
      </c>
      <c r="M369" s="53"/>
      <c r="N369" s="53"/>
      <c r="O369" s="53"/>
      <c r="P369" s="67"/>
      <c r="R369" s="76"/>
      <c r="S369" s="31"/>
      <c r="T369" s="31"/>
      <c r="U369" s="77"/>
    </row>
    <row r="370" spans="2:21" ht="18" customHeight="1">
      <c r="B370" s="66"/>
      <c r="C370" s="53"/>
      <c r="D370" s="53"/>
      <c r="E370" s="53"/>
      <c r="F370" s="53"/>
      <c r="G370" s="53"/>
      <c r="H370" s="53"/>
      <c r="I370" s="53"/>
      <c r="J370" s="53"/>
      <c r="K370" s="53"/>
      <c r="L370" s="53"/>
      <c r="M370" s="53"/>
      <c r="N370" s="53"/>
      <c r="O370" s="53"/>
      <c r="P370" s="67"/>
      <c r="R370" s="76" t="s">
        <v>128</v>
      </c>
      <c r="S370" s="31"/>
      <c r="T370" s="31"/>
      <c r="U370" s="77"/>
    </row>
    <row r="371" spans="2:21" ht="18" customHeight="1" thickBot="1">
      <c r="B371" s="66"/>
      <c r="C371" s="53"/>
      <c r="D371" s="53" t="s">
        <v>129</v>
      </c>
      <c r="E371" s="53"/>
      <c r="F371" s="53"/>
      <c r="G371" s="53"/>
      <c r="H371" s="53"/>
      <c r="I371" s="53"/>
      <c r="J371" s="53"/>
      <c r="K371" s="53"/>
      <c r="L371" s="53"/>
      <c r="M371" s="53"/>
      <c r="N371" s="53"/>
      <c r="O371" s="53"/>
      <c r="P371" s="67"/>
      <c r="R371" s="76" t="s">
        <v>130</v>
      </c>
      <c r="S371" s="31"/>
      <c r="T371" s="31"/>
      <c r="U371" s="77"/>
    </row>
    <row r="372" spans="2:21" ht="18" customHeight="1" thickTop="1" thickBot="1">
      <c r="B372" s="66"/>
      <c r="C372" s="53"/>
      <c r="D372" s="258" t="s">
        <v>100</v>
      </c>
      <c r="E372" s="259"/>
      <c r="F372" s="259"/>
      <c r="G372" s="259"/>
      <c r="H372" s="259"/>
      <c r="I372" s="259"/>
      <c r="J372" s="260"/>
      <c r="K372" s="178">
        <f>D356</f>
        <v>0</v>
      </c>
      <c r="L372" s="181"/>
      <c r="M372" s="181"/>
      <c r="N372" s="181"/>
      <c r="O372" s="87"/>
      <c r="P372" s="67"/>
      <c r="R372" s="88" t="s">
        <v>131</v>
      </c>
      <c r="S372" s="89"/>
      <c r="T372" s="89"/>
      <c r="U372" s="90"/>
    </row>
    <row r="373" spans="2:21" ht="19.5" customHeight="1">
      <c r="B373" s="66"/>
      <c r="C373" s="53"/>
      <c r="D373" s="261" t="s">
        <v>132</v>
      </c>
      <c r="E373" s="262"/>
      <c r="F373" s="262"/>
      <c r="G373" s="262"/>
      <c r="H373" s="262"/>
      <c r="I373" s="262"/>
      <c r="J373" s="263"/>
      <c r="K373" s="167"/>
      <c r="L373" s="191" t="s">
        <v>133</v>
      </c>
      <c r="M373" s="170"/>
      <c r="N373" s="191" t="s">
        <v>134</v>
      </c>
      <c r="O373" s="173"/>
      <c r="P373" s="67"/>
    </row>
    <row r="374" spans="2:21" ht="19.5" customHeight="1">
      <c r="B374" s="66"/>
      <c r="C374" s="53"/>
      <c r="D374" s="264" t="s">
        <v>135</v>
      </c>
      <c r="E374" s="265"/>
      <c r="F374" s="265"/>
      <c r="G374" s="265"/>
      <c r="H374" s="265"/>
      <c r="I374" s="265"/>
      <c r="J374" s="266"/>
      <c r="K374" s="168"/>
      <c r="L374" s="192" t="s">
        <v>136</v>
      </c>
      <c r="M374" s="171"/>
      <c r="N374" s="192" t="s">
        <v>137</v>
      </c>
      <c r="O374" s="174"/>
      <c r="P374" s="67"/>
    </row>
    <row r="375" spans="2:21" ht="19.5" customHeight="1">
      <c r="B375" s="66"/>
      <c r="C375" s="53"/>
      <c r="D375" s="264" t="s">
        <v>138</v>
      </c>
      <c r="E375" s="265"/>
      <c r="F375" s="265"/>
      <c r="G375" s="265"/>
      <c r="H375" s="265"/>
      <c r="I375" s="265"/>
      <c r="J375" s="266"/>
      <c r="K375" s="168"/>
      <c r="L375" s="192" t="s">
        <v>139</v>
      </c>
      <c r="M375" s="171"/>
      <c r="N375" s="192" t="s">
        <v>140</v>
      </c>
      <c r="O375" s="174"/>
      <c r="P375" s="67"/>
    </row>
    <row r="376" spans="2:21" ht="19.5" customHeight="1">
      <c r="B376" s="66"/>
      <c r="C376" s="53"/>
      <c r="D376" s="264" t="s">
        <v>141</v>
      </c>
      <c r="E376" s="265"/>
      <c r="F376" s="265"/>
      <c r="G376" s="265"/>
      <c r="H376" s="265"/>
      <c r="I376" s="265"/>
      <c r="J376" s="266"/>
      <c r="K376" s="168"/>
      <c r="L376" s="192" t="s">
        <v>142</v>
      </c>
      <c r="M376" s="171"/>
      <c r="N376" s="192" t="s">
        <v>143</v>
      </c>
      <c r="O376" s="174"/>
      <c r="P376" s="67"/>
    </row>
    <row r="377" spans="2:21" ht="19.5" customHeight="1">
      <c r="B377" s="66"/>
      <c r="C377" s="53"/>
      <c r="D377" s="264" t="s">
        <v>144</v>
      </c>
      <c r="E377" s="265"/>
      <c r="F377" s="265"/>
      <c r="G377" s="265"/>
      <c r="H377" s="265"/>
      <c r="I377" s="265"/>
      <c r="J377" s="266"/>
      <c r="K377" s="168"/>
      <c r="L377" s="192" t="s">
        <v>145</v>
      </c>
      <c r="M377" s="171"/>
      <c r="N377" s="192" t="s">
        <v>146</v>
      </c>
      <c r="O377" s="174"/>
      <c r="P377" s="67"/>
    </row>
    <row r="378" spans="2:21" ht="19.5" customHeight="1">
      <c r="B378" s="66"/>
      <c r="C378" s="53"/>
      <c r="D378" s="264" t="s">
        <v>147</v>
      </c>
      <c r="E378" s="265"/>
      <c r="F378" s="265"/>
      <c r="G378" s="265"/>
      <c r="H378" s="265"/>
      <c r="I378" s="265"/>
      <c r="J378" s="266"/>
      <c r="K378" s="168"/>
      <c r="L378" s="192" t="s">
        <v>148</v>
      </c>
      <c r="M378" s="171"/>
      <c r="N378" s="192" t="s">
        <v>149</v>
      </c>
      <c r="O378" s="174"/>
      <c r="P378" s="67"/>
    </row>
    <row r="379" spans="2:21" ht="19.5" customHeight="1">
      <c r="B379" s="66"/>
      <c r="C379" s="53"/>
      <c r="D379" s="264" t="s">
        <v>150</v>
      </c>
      <c r="E379" s="265"/>
      <c r="F379" s="265"/>
      <c r="G379" s="265"/>
      <c r="H379" s="265"/>
      <c r="I379" s="265"/>
      <c r="J379" s="266"/>
      <c r="K379" s="168"/>
      <c r="L379" s="192" t="s">
        <v>151</v>
      </c>
      <c r="M379" s="171"/>
      <c r="N379" s="203" t="s">
        <v>152</v>
      </c>
      <c r="O379" s="175"/>
      <c r="P379" s="67"/>
    </row>
    <row r="380" spans="2:21" ht="19.5" customHeight="1" thickBot="1">
      <c r="B380" s="66"/>
      <c r="C380" s="53"/>
      <c r="D380" s="264" t="s">
        <v>153</v>
      </c>
      <c r="E380" s="265"/>
      <c r="F380" s="265"/>
      <c r="G380" s="265"/>
      <c r="H380" s="265"/>
      <c r="I380" s="265"/>
      <c r="J380" s="266"/>
      <c r="K380" s="168"/>
      <c r="L380" s="192" t="s">
        <v>154</v>
      </c>
      <c r="M380" s="171"/>
      <c r="N380" s="204" t="s">
        <v>155</v>
      </c>
      <c r="O380" s="176">
        <f>SUM(K373:K381,M373:M381,O373:O379)</f>
        <v>0</v>
      </c>
      <c r="P380" s="67"/>
    </row>
    <row r="381" spans="2:21" ht="19.5" customHeight="1" thickTop="1" thickBot="1">
      <c r="B381" s="66"/>
      <c r="C381" s="53"/>
      <c r="D381" s="269" t="s">
        <v>156</v>
      </c>
      <c r="E381" s="270"/>
      <c r="F381" s="270"/>
      <c r="G381" s="270"/>
      <c r="H381" s="270"/>
      <c r="I381" s="270"/>
      <c r="J381" s="271"/>
      <c r="K381" s="169"/>
      <c r="L381" s="202" t="s">
        <v>157</v>
      </c>
      <c r="M381" s="172"/>
      <c r="N381" s="205" t="s">
        <v>158</v>
      </c>
      <c r="O381" s="177">
        <f>IF(D356="単価契約",0,K372-O380)</f>
        <v>0</v>
      </c>
      <c r="P381" s="67"/>
    </row>
    <row r="382" spans="2:21" ht="19.5" customHeight="1" thickTop="1" thickBot="1">
      <c r="B382" s="91"/>
      <c r="C382" s="92"/>
      <c r="D382" s="92"/>
      <c r="E382" s="92"/>
      <c r="F382" s="92"/>
      <c r="G382" s="92"/>
      <c r="H382" s="92"/>
      <c r="I382" s="92"/>
      <c r="J382" s="92"/>
      <c r="K382" s="92"/>
      <c r="L382" s="92"/>
      <c r="M382" s="92"/>
      <c r="N382" s="92"/>
      <c r="O382" s="92"/>
      <c r="P382" s="93"/>
    </row>
    <row r="383" spans="2:21" ht="19.5" customHeight="1">
      <c r="C383" s="281" t="s">
        <v>159</v>
      </c>
    </row>
    <row r="384" spans="2:21" ht="19.5" customHeight="1">
      <c r="C384" s="281"/>
    </row>
    <row r="385" spans="3:3" ht="19.5" customHeight="1">
      <c r="C385" s="281"/>
    </row>
    <row r="386" spans="3:3" ht="19.5" customHeight="1">
      <c r="C386" s="281"/>
    </row>
    <row r="387" spans="3:3" ht="19.5" customHeight="1">
      <c r="C387" s="281"/>
    </row>
    <row r="388" spans="3:3" ht="19.5" customHeight="1">
      <c r="C388" s="281"/>
    </row>
    <row r="389" spans="3:3" ht="19.5" customHeight="1">
      <c r="C389" s="281"/>
    </row>
    <row r="390" spans="3:3" ht="19.5" customHeight="1">
      <c r="C390" s="281"/>
    </row>
    <row r="391" spans="3:3" ht="19.5" customHeight="1">
      <c r="C391" s="281"/>
    </row>
    <row r="392" spans="3:3" ht="19.5" customHeight="1">
      <c r="C392" s="281"/>
    </row>
    <row r="393" spans="3:3" ht="12" customHeight="1">
      <c r="C393" s="281"/>
    </row>
    <row r="394" spans="3:3" ht="12" customHeight="1">
      <c r="C394" s="281"/>
    </row>
    <row r="395" spans="3:3" ht="12" customHeight="1">
      <c r="C395" s="281"/>
    </row>
    <row r="396" spans="3:3" ht="12" customHeight="1">
      <c r="C396" s="281"/>
    </row>
    <row r="397" spans="3:3" ht="12" customHeight="1">
      <c r="C397" s="281"/>
    </row>
    <row r="398" spans="3:3" ht="12" customHeight="1">
      <c r="C398" s="281"/>
    </row>
    <row r="399" spans="3:3" ht="12" customHeight="1">
      <c r="C399" s="281"/>
    </row>
    <row r="400" spans="3:3" ht="12" customHeight="1">
      <c r="C400" s="281"/>
    </row>
    <row r="401" spans="2:21" ht="12" customHeight="1">
      <c r="C401" s="281"/>
    </row>
    <row r="402" spans="2:21" ht="12" customHeight="1">
      <c r="C402" s="282"/>
    </row>
    <row r="403" spans="2:21" ht="17.25" customHeight="1" thickBot="1">
      <c r="B403" s="35"/>
      <c r="C403" s="283" t="s">
        <v>82</v>
      </c>
      <c r="D403" s="283"/>
      <c r="E403" s="283"/>
      <c r="F403" s="283"/>
      <c r="G403" s="283"/>
      <c r="H403" s="283"/>
      <c r="I403" s="285">
        <v>8</v>
      </c>
      <c r="J403" s="285"/>
      <c r="K403" s="36"/>
      <c r="L403" s="36"/>
      <c r="M403" s="36"/>
      <c r="N403" s="36"/>
      <c r="O403" s="36"/>
      <c r="P403" s="37"/>
      <c r="T403" s="29" t="s">
        <v>83</v>
      </c>
    </row>
    <row r="404" spans="2:21" ht="17.25" customHeight="1" thickTop="1">
      <c r="B404" s="38"/>
      <c r="C404" s="284"/>
      <c r="D404" s="284"/>
      <c r="E404" s="284"/>
      <c r="F404" s="284"/>
      <c r="G404" s="284"/>
      <c r="H404" s="284"/>
      <c r="I404" s="286"/>
      <c r="J404" s="286"/>
      <c r="K404" s="31"/>
      <c r="L404" s="232" t="s">
        <v>84</v>
      </c>
      <c r="M404" s="233"/>
      <c r="N404" s="233"/>
      <c r="O404" s="233"/>
      <c r="P404" s="234"/>
      <c r="T404" s="29" t="s">
        <v>85</v>
      </c>
    </row>
    <row r="405" spans="2:21" ht="9.75" customHeight="1">
      <c r="B405" s="38"/>
      <c r="C405" s="31"/>
      <c r="D405" s="31"/>
      <c r="E405" s="31"/>
      <c r="F405" s="31"/>
      <c r="G405" s="31"/>
      <c r="H405" s="31"/>
      <c r="I405" s="31"/>
      <c r="J405" s="31"/>
      <c r="K405" s="31"/>
      <c r="L405" s="235"/>
      <c r="M405" s="236"/>
      <c r="N405" s="236"/>
      <c r="O405" s="236"/>
      <c r="P405" s="237"/>
    </row>
    <row r="406" spans="2:21" ht="17.25" customHeight="1">
      <c r="B406" s="38"/>
      <c r="C406" s="186" t="s">
        <v>56</v>
      </c>
      <c r="D406" s="275">
        <f>IF(基本情報入力欄!D11="","",基本情報入力欄!D11)</f>
        <v>44536</v>
      </c>
      <c r="E406" s="276"/>
      <c r="F406" s="276"/>
      <c r="G406" s="276"/>
      <c r="H406" s="276"/>
      <c r="I406" s="277"/>
      <c r="J406" s="56"/>
      <c r="K406" s="31"/>
      <c r="L406" s="235"/>
      <c r="M406" s="236"/>
      <c r="N406" s="236"/>
      <c r="O406" s="236"/>
      <c r="P406" s="237"/>
    </row>
    <row r="407" spans="2:21" ht="11.25" customHeight="1" thickBot="1">
      <c r="B407" s="38"/>
      <c r="C407" s="36"/>
      <c r="D407" s="36"/>
      <c r="E407" s="36"/>
      <c r="F407" s="36"/>
      <c r="G407" s="36"/>
      <c r="H407" s="36"/>
      <c r="I407" s="57"/>
      <c r="J407" s="41"/>
      <c r="K407" s="31"/>
      <c r="L407" s="238"/>
      <c r="M407" s="239"/>
      <c r="N407" s="239"/>
      <c r="O407" s="239"/>
      <c r="P407" s="240"/>
    </row>
    <row r="408" spans="2:21" ht="12" customHeight="1" thickTop="1">
      <c r="B408" s="38"/>
      <c r="C408" s="31"/>
      <c r="D408" s="31"/>
      <c r="E408" s="31"/>
      <c r="F408" s="31"/>
      <c r="G408" s="31"/>
      <c r="H408" s="31"/>
      <c r="I408" s="31"/>
      <c r="J408" s="31"/>
      <c r="K408" s="31"/>
      <c r="L408" s="44"/>
      <c r="M408" s="44"/>
      <c r="N408" s="44"/>
      <c r="O408" s="44"/>
      <c r="P408" s="40"/>
      <c r="Q408" s="45"/>
      <c r="R408" s="45"/>
      <c r="S408" s="45"/>
      <c r="T408" s="45"/>
    </row>
    <row r="409" spans="2:21" ht="17.25" customHeight="1" thickBot="1">
      <c r="B409" s="38"/>
      <c r="C409" s="31" t="s">
        <v>91</v>
      </c>
      <c r="D409" s="31"/>
      <c r="E409" s="31"/>
      <c r="F409" s="31"/>
      <c r="G409" s="31"/>
      <c r="H409" s="31"/>
      <c r="I409" s="31"/>
      <c r="J409" s="31"/>
      <c r="K409" s="31"/>
      <c r="L409" s="44"/>
      <c r="M409" s="44"/>
      <c r="N409" s="44"/>
      <c r="O409" s="44"/>
      <c r="P409" s="40"/>
      <c r="Q409" s="45"/>
      <c r="R409" s="45"/>
      <c r="S409" s="45"/>
      <c r="T409" s="45"/>
    </row>
    <row r="410" spans="2:21" ht="17.25" customHeight="1">
      <c r="B410" s="60" t="s">
        <v>92</v>
      </c>
      <c r="C410" s="185" t="s">
        <v>93</v>
      </c>
      <c r="D410" s="278"/>
      <c r="E410" s="279"/>
      <c r="F410" s="279"/>
      <c r="G410" s="279"/>
      <c r="H410" s="279"/>
      <c r="I410" s="279"/>
      <c r="J410" s="280"/>
      <c r="K410" s="61"/>
      <c r="L410" s="62"/>
      <c r="M410" s="63" t="s">
        <v>94</v>
      </c>
      <c r="N410" s="61"/>
      <c r="O410" s="61"/>
      <c r="P410" s="64"/>
      <c r="R410" s="65"/>
      <c r="S410" s="31" t="s">
        <v>95</v>
      </c>
    </row>
    <row r="411" spans="2:21" ht="17.25" customHeight="1">
      <c r="B411" s="66"/>
      <c r="C411" s="186" t="s">
        <v>96</v>
      </c>
      <c r="D411" s="223"/>
      <c r="E411" s="224"/>
      <c r="F411" s="224"/>
      <c r="G411" s="224"/>
      <c r="H411" s="224"/>
      <c r="I411" s="224"/>
      <c r="J411" s="224"/>
      <c r="K411" s="224"/>
      <c r="L411" s="225"/>
      <c r="M411" s="241" t="s">
        <v>194</v>
      </c>
      <c r="N411" s="231"/>
      <c r="O411" s="231"/>
      <c r="P411" s="67"/>
      <c r="R411" s="68"/>
      <c r="S411" s="29" t="s">
        <v>98</v>
      </c>
    </row>
    <row r="412" spans="2:21" ht="17.25" customHeight="1" thickBot="1">
      <c r="B412" s="66"/>
      <c r="C412" s="186" t="s">
        <v>99</v>
      </c>
      <c r="D412" s="242"/>
      <c r="E412" s="243"/>
      <c r="F412" s="243"/>
      <c r="G412" s="243"/>
      <c r="H412" s="244"/>
      <c r="I412" s="69"/>
      <c r="J412" s="70"/>
      <c r="K412" s="71"/>
      <c r="L412" s="71"/>
      <c r="M412" s="231" t="s">
        <v>195</v>
      </c>
      <c r="N412" s="231"/>
      <c r="O412" s="231"/>
      <c r="P412" s="67"/>
    </row>
    <row r="413" spans="2:21" ht="17.25" customHeight="1">
      <c r="B413" s="66"/>
      <c r="C413" s="186" t="s">
        <v>100</v>
      </c>
      <c r="D413" s="245"/>
      <c r="E413" s="246"/>
      <c r="F413" s="246"/>
      <c r="G413" s="246"/>
      <c r="H413" s="246"/>
      <c r="I413" s="246"/>
      <c r="J413" s="247"/>
      <c r="K413" s="195" t="s">
        <v>101</v>
      </c>
      <c r="L413" s="72"/>
      <c r="M413" s="231" t="s">
        <v>97</v>
      </c>
      <c r="N413" s="231"/>
      <c r="O413" s="231"/>
      <c r="P413" s="67"/>
      <c r="R413" s="73" t="s">
        <v>102</v>
      </c>
      <c r="S413" s="74"/>
      <c r="T413" s="74"/>
      <c r="U413" s="75"/>
    </row>
    <row r="414" spans="2:21" ht="17.25" customHeight="1">
      <c r="B414" s="66"/>
      <c r="C414" s="190"/>
      <c r="D414" s="248" t="s">
        <v>103</v>
      </c>
      <c r="E414" s="249"/>
      <c r="F414" s="249"/>
      <c r="G414" s="249"/>
      <c r="H414" s="249"/>
      <c r="I414" s="249"/>
      <c r="J414" s="249"/>
      <c r="K414" s="182" t="s">
        <v>104</v>
      </c>
      <c r="L414" s="182" t="s">
        <v>105</v>
      </c>
      <c r="M414" s="182" t="s">
        <v>106</v>
      </c>
      <c r="N414" s="163" t="s">
        <v>107</v>
      </c>
      <c r="O414" s="53"/>
      <c r="P414" s="67"/>
      <c r="R414" s="76"/>
      <c r="S414" s="31" t="s">
        <v>108</v>
      </c>
      <c r="T414" s="31"/>
      <c r="U414" s="77"/>
    </row>
    <row r="415" spans="2:21" ht="17.25" customHeight="1">
      <c r="B415" s="66"/>
      <c r="C415" s="190" t="s">
        <v>109</v>
      </c>
      <c r="D415" s="250"/>
      <c r="E415" s="251"/>
      <c r="F415" s="251"/>
      <c r="G415" s="251"/>
      <c r="H415" s="251"/>
      <c r="I415" s="251"/>
      <c r="J415" s="251"/>
      <c r="K415" s="78"/>
      <c r="L415" s="179"/>
      <c r="M415" s="206"/>
      <c r="N415" s="207">
        <f t="shared" ref="N415:N423" si="7">L415*M415</f>
        <v>0</v>
      </c>
      <c r="O415" s="193" t="s">
        <v>101</v>
      </c>
      <c r="P415" s="67"/>
      <c r="Q415" s="31"/>
      <c r="R415" s="76" t="s">
        <v>110</v>
      </c>
      <c r="S415" s="31"/>
      <c r="T415" s="31"/>
      <c r="U415" s="77"/>
    </row>
    <row r="416" spans="2:21" ht="17.25" customHeight="1">
      <c r="B416" s="66"/>
      <c r="C416" s="190" t="s">
        <v>111</v>
      </c>
      <c r="D416" s="250"/>
      <c r="E416" s="251"/>
      <c r="F416" s="251"/>
      <c r="G416" s="251"/>
      <c r="H416" s="251"/>
      <c r="I416" s="251"/>
      <c r="J416" s="251"/>
      <c r="K416" s="78"/>
      <c r="L416" s="179"/>
      <c r="M416" s="206"/>
      <c r="N416" s="207">
        <f t="shared" si="7"/>
        <v>0</v>
      </c>
      <c r="O416" s="79"/>
      <c r="P416" s="67"/>
      <c r="Q416" s="31"/>
      <c r="R416" s="76"/>
      <c r="S416" s="31"/>
      <c r="T416" s="31"/>
      <c r="U416" s="77"/>
    </row>
    <row r="417" spans="2:21" ht="17.25" customHeight="1">
      <c r="B417" s="66"/>
      <c r="C417" s="190" t="s">
        <v>112</v>
      </c>
      <c r="D417" s="267"/>
      <c r="E417" s="268"/>
      <c r="F417" s="268"/>
      <c r="G417" s="268"/>
      <c r="H417" s="268"/>
      <c r="I417" s="268"/>
      <c r="J417" s="268"/>
      <c r="K417" s="80"/>
      <c r="L417" s="180"/>
      <c r="M417" s="208"/>
      <c r="N417" s="207">
        <f t="shared" si="7"/>
        <v>0</v>
      </c>
      <c r="O417" s="79"/>
      <c r="P417" s="67"/>
      <c r="Q417" s="31"/>
      <c r="R417" s="76"/>
      <c r="S417" s="31"/>
      <c r="T417" s="31"/>
      <c r="U417" s="77"/>
    </row>
    <row r="418" spans="2:21" ht="17.25" customHeight="1">
      <c r="B418" s="66"/>
      <c r="C418" s="190" t="s">
        <v>113</v>
      </c>
      <c r="D418" s="267"/>
      <c r="E418" s="268"/>
      <c r="F418" s="268"/>
      <c r="G418" s="268"/>
      <c r="H418" s="268"/>
      <c r="I418" s="268"/>
      <c r="J418" s="268"/>
      <c r="K418" s="80"/>
      <c r="L418" s="180"/>
      <c r="M418" s="208"/>
      <c r="N418" s="207">
        <f t="shared" si="7"/>
        <v>0</v>
      </c>
      <c r="O418" s="79"/>
      <c r="P418" s="67"/>
      <c r="Q418" s="31"/>
      <c r="R418" s="76"/>
      <c r="S418" s="31"/>
      <c r="T418" s="31"/>
      <c r="U418" s="77"/>
    </row>
    <row r="419" spans="2:21" ht="17.25" customHeight="1">
      <c r="B419" s="66"/>
      <c r="C419" s="190" t="s">
        <v>114</v>
      </c>
      <c r="D419" s="267"/>
      <c r="E419" s="268"/>
      <c r="F419" s="268"/>
      <c r="G419" s="268"/>
      <c r="H419" s="268"/>
      <c r="I419" s="268"/>
      <c r="J419" s="268"/>
      <c r="K419" s="80"/>
      <c r="L419" s="180"/>
      <c r="M419" s="208"/>
      <c r="N419" s="207">
        <f t="shared" si="7"/>
        <v>0</v>
      </c>
      <c r="O419" s="79"/>
      <c r="P419" s="67"/>
      <c r="Q419" s="31"/>
      <c r="R419" s="76"/>
      <c r="S419" s="31"/>
      <c r="T419" s="31"/>
      <c r="U419" s="77"/>
    </row>
    <row r="420" spans="2:21" ht="17.25" customHeight="1">
      <c r="B420" s="66"/>
      <c r="C420" s="190" t="s">
        <v>115</v>
      </c>
      <c r="D420" s="250"/>
      <c r="E420" s="251"/>
      <c r="F420" s="251"/>
      <c r="G420" s="251"/>
      <c r="H420" s="251"/>
      <c r="I420" s="251"/>
      <c r="J420" s="251"/>
      <c r="K420" s="78"/>
      <c r="L420" s="179"/>
      <c r="M420" s="206"/>
      <c r="N420" s="207">
        <f t="shared" si="7"/>
        <v>0</v>
      </c>
      <c r="O420" s="79"/>
      <c r="P420" s="67"/>
      <c r="Q420" s="31"/>
      <c r="R420" s="76"/>
      <c r="S420" s="31"/>
      <c r="T420" s="31"/>
      <c r="U420" s="77"/>
    </row>
    <row r="421" spans="2:21" ht="17.25" customHeight="1">
      <c r="B421" s="66"/>
      <c r="C421" s="190" t="s">
        <v>116</v>
      </c>
      <c r="D421" s="250"/>
      <c r="E421" s="251"/>
      <c r="F421" s="251"/>
      <c r="G421" s="251"/>
      <c r="H421" s="251"/>
      <c r="I421" s="251"/>
      <c r="J421" s="251"/>
      <c r="K421" s="78"/>
      <c r="L421" s="179"/>
      <c r="M421" s="206"/>
      <c r="N421" s="207">
        <f t="shared" si="7"/>
        <v>0</v>
      </c>
      <c r="O421" s="79"/>
      <c r="P421" s="67"/>
      <c r="Q421" s="31"/>
      <c r="R421" s="76"/>
      <c r="S421" s="31"/>
      <c r="T421" s="31"/>
      <c r="U421" s="77"/>
    </row>
    <row r="422" spans="2:21" ht="17.25" customHeight="1">
      <c r="B422" s="66"/>
      <c r="C422" s="190" t="s">
        <v>117</v>
      </c>
      <c r="D422" s="250"/>
      <c r="E422" s="251"/>
      <c r="F422" s="251"/>
      <c r="G422" s="251"/>
      <c r="H422" s="251"/>
      <c r="I422" s="251"/>
      <c r="J422" s="251"/>
      <c r="K422" s="78"/>
      <c r="L422" s="179"/>
      <c r="M422" s="206"/>
      <c r="N422" s="207">
        <f t="shared" si="7"/>
        <v>0</v>
      </c>
      <c r="O422" s="79"/>
      <c r="P422" s="67"/>
      <c r="Q422" s="31"/>
      <c r="R422" s="76"/>
      <c r="S422" s="31"/>
      <c r="T422" s="31"/>
      <c r="U422" s="77"/>
    </row>
    <row r="423" spans="2:21" ht="17.25" customHeight="1">
      <c r="B423" s="66"/>
      <c r="C423" s="190" t="s">
        <v>118</v>
      </c>
      <c r="D423" s="267"/>
      <c r="E423" s="268"/>
      <c r="F423" s="268"/>
      <c r="G423" s="268"/>
      <c r="H423" s="268"/>
      <c r="I423" s="268"/>
      <c r="J423" s="268"/>
      <c r="K423" s="80"/>
      <c r="L423" s="180"/>
      <c r="M423" s="208"/>
      <c r="N423" s="207">
        <f t="shared" si="7"/>
        <v>0</v>
      </c>
      <c r="O423" s="79"/>
      <c r="P423" s="67"/>
      <c r="Q423" s="31"/>
      <c r="R423" s="76"/>
      <c r="S423" s="31"/>
      <c r="T423" s="31"/>
      <c r="U423" s="77"/>
    </row>
    <row r="424" spans="2:21" ht="17.25" customHeight="1">
      <c r="B424" s="66"/>
      <c r="C424" s="191" t="s">
        <v>119</v>
      </c>
      <c r="D424" s="272">
        <f>SUM(N415:N423)</f>
        <v>0</v>
      </c>
      <c r="E424" s="273"/>
      <c r="F424" s="273"/>
      <c r="G424" s="273"/>
      <c r="H424" s="273"/>
      <c r="I424" s="273"/>
      <c r="J424" s="274"/>
      <c r="K424" s="189" t="s">
        <v>120</v>
      </c>
      <c r="L424" s="209" t="str">
        <f>IF(D413="","",IF(D413="単価契約","",(O437+D424)/D413))</f>
        <v/>
      </c>
      <c r="M424" s="194" t="s">
        <v>121</v>
      </c>
      <c r="N424" s="81"/>
      <c r="O424" s="81"/>
      <c r="P424" s="82"/>
      <c r="Q424" s="83"/>
      <c r="R424" s="76" t="s">
        <v>122</v>
      </c>
      <c r="S424" s="31"/>
      <c r="T424" s="31"/>
      <c r="U424" s="77"/>
    </row>
    <row r="425" spans="2:21" ht="17.25" customHeight="1">
      <c r="B425" s="66"/>
      <c r="C425" s="187" t="s">
        <v>123</v>
      </c>
      <c r="D425" s="252">
        <f>ROUNDDOWN(D424*K425,0)</f>
        <v>0</v>
      </c>
      <c r="E425" s="253"/>
      <c r="F425" s="253"/>
      <c r="G425" s="253"/>
      <c r="H425" s="253"/>
      <c r="I425" s="253"/>
      <c r="J425" s="254"/>
      <c r="K425" s="84"/>
      <c r="L425" s="85" t="s">
        <v>124</v>
      </c>
      <c r="M425" s="81"/>
      <c r="N425" s="81"/>
      <c r="O425" s="81"/>
      <c r="P425" s="82"/>
      <c r="Q425" s="83"/>
      <c r="R425" s="76" t="s">
        <v>125</v>
      </c>
      <c r="S425" s="31"/>
      <c r="T425" s="31"/>
      <c r="U425" s="77"/>
    </row>
    <row r="426" spans="2:21" ht="17.25" customHeight="1">
      <c r="B426" s="66"/>
      <c r="C426" s="188" t="s">
        <v>126</v>
      </c>
      <c r="D426" s="255">
        <f>SUM(D424:J425)</f>
        <v>0</v>
      </c>
      <c r="E426" s="256"/>
      <c r="F426" s="256"/>
      <c r="G426" s="256"/>
      <c r="H426" s="256"/>
      <c r="I426" s="256"/>
      <c r="J426" s="257"/>
      <c r="K426" s="53"/>
      <c r="L426" s="53" t="s">
        <v>127</v>
      </c>
      <c r="M426" s="53"/>
      <c r="N426" s="53"/>
      <c r="O426" s="53"/>
      <c r="P426" s="67"/>
      <c r="R426" s="76"/>
      <c r="S426" s="31"/>
      <c r="T426" s="31"/>
      <c r="U426" s="77"/>
    </row>
    <row r="427" spans="2:21" ht="18" customHeight="1">
      <c r="B427" s="66"/>
      <c r="C427" s="53"/>
      <c r="D427" s="53"/>
      <c r="E427" s="53"/>
      <c r="F427" s="53"/>
      <c r="G427" s="53"/>
      <c r="H427" s="53"/>
      <c r="I427" s="53"/>
      <c r="J427" s="53"/>
      <c r="K427" s="53"/>
      <c r="L427" s="53"/>
      <c r="M427" s="53"/>
      <c r="N427" s="53"/>
      <c r="O427" s="53"/>
      <c r="P427" s="67"/>
      <c r="R427" s="76" t="s">
        <v>128</v>
      </c>
      <c r="S427" s="31"/>
      <c r="T427" s="31"/>
      <c r="U427" s="77"/>
    </row>
    <row r="428" spans="2:21" ht="18" customHeight="1" thickBot="1">
      <c r="B428" s="66"/>
      <c r="C428" s="53"/>
      <c r="D428" s="53" t="s">
        <v>129</v>
      </c>
      <c r="E428" s="53"/>
      <c r="F428" s="53"/>
      <c r="G428" s="53"/>
      <c r="H428" s="53"/>
      <c r="I428" s="53"/>
      <c r="J428" s="53"/>
      <c r="K428" s="53"/>
      <c r="L428" s="53"/>
      <c r="M428" s="53"/>
      <c r="N428" s="53"/>
      <c r="O428" s="53"/>
      <c r="P428" s="67"/>
      <c r="R428" s="76" t="s">
        <v>130</v>
      </c>
      <c r="S428" s="31"/>
      <c r="T428" s="31"/>
      <c r="U428" s="77"/>
    </row>
    <row r="429" spans="2:21" ht="18" customHeight="1" thickTop="1" thickBot="1">
      <c r="B429" s="66"/>
      <c r="C429" s="53"/>
      <c r="D429" s="258" t="s">
        <v>100</v>
      </c>
      <c r="E429" s="259"/>
      <c r="F429" s="259"/>
      <c r="G429" s="259"/>
      <c r="H429" s="259"/>
      <c r="I429" s="259"/>
      <c r="J429" s="260"/>
      <c r="K429" s="178">
        <f>D413</f>
        <v>0</v>
      </c>
      <c r="L429" s="181"/>
      <c r="M429" s="181"/>
      <c r="N429" s="181"/>
      <c r="O429" s="87"/>
      <c r="P429" s="67"/>
      <c r="R429" s="88" t="s">
        <v>131</v>
      </c>
      <c r="S429" s="89"/>
      <c r="T429" s="89"/>
      <c r="U429" s="90"/>
    </row>
    <row r="430" spans="2:21" ht="19.5" customHeight="1">
      <c r="B430" s="66"/>
      <c r="C430" s="53"/>
      <c r="D430" s="261" t="s">
        <v>132</v>
      </c>
      <c r="E430" s="262"/>
      <c r="F430" s="262"/>
      <c r="G430" s="262"/>
      <c r="H430" s="262"/>
      <c r="I430" s="262"/>
      <c r="J430" s="263"/>
      <c r="K430" s="167"/>
      <c r="L430" s="191" t="s">
        <v>133</v>
      </c>
      <c r="M430" s="170"/>
      <c r="N430" s="191" t="s">
        <v>134</v>
      </c>
      <c r="O430" s="173"/>
      <c r="P430" s="67"/>
    </row>
    <row r="431" spans="2:21" ht="19.5" customHeight="1">
      <c r="B431" s="66"/>
      <c r="C431" s="53"/>
      <c r="D431" s="264" t="s">
        <v>135</v>
      </c>
      <c r="E431" s="265"/>
      <c r="F431" s="265"/>
      <c r="G431" s="265"/>
      <c r="H431" s="265"/>
      <c r="I431" s="265"/>
      <c r="J431" s="266"/>
      <c r="K431" s="168"/>
      <c r="L431" s="192" t="s">
        <v>136</v>
      </c>
      <c r="M431" s="171"/>
      <c r="N431" s="192" t="s">
        <v>137</v>
      </c>
      <c r="O431" s="174"/>
      <c r="P431" s="67"/>
    </row>
    <row r="432" spans="2:21" ht="19.5" customHeight="1">
      <c r="B432" s="66"/>
      <c r="C432" s="53"/>
      <c r="D432" s="264" t="s">
        <v>138</v>
      </c>
      <c r="E432" s="265"/>
      <c r="F432" s="265"/>
      <c r="G432" s="265"/>
      <c r="H432" s="265"/>
      <c r="I432" s="265"/>
      <c r="J432" s="266"/>
      <c r="K432" s="168"/>
      <c r="L432" s="192" t="s">
        <v>139</v>
      </c>
      <c r="M432" s="171"/>
      <c r="N432" s="192" t="s">
        <v>140</v>
      </c>
      <c r="O432" s="174"/>
      <c r="P432" s="67"/>
    </row>
    <row r="433" spans="2:16" ht="19.5" customHeight="1">
      <c r="B433" s="66"/>
      <c r="C433" s="53"/>
      <c r="D433" s="264" t="s">
        <v>141</v>
      </c>
      <c r="E433" s="265"/>
      <c r="F433" s="265"/>
      <c r="G433" s="265"/>
      <c r="H433" s="265"/>
      <c r="I433" s="265"/>
      <c r="J433" s="266"/>
      <c r="K433" s="168"/>
      <c r="L433" s="192" t="s">
        <v>142</v>
      </c>
      <c r="M433" s="171"/>
      <c r="N433" s="192" t="s">
        <v>143</v>
      </c>
      <c r="O433" s="174"/>
      <c r="P433" s="67"/>
    </row>
    <row r="434" spans="2:16" ht="19.5" customHeight="1">
      <c r="B434" s="66"/>
      <c r="C434" s="53"/>
      <c r="D434" s="264" t="s">
        <v>144</v>
      </c>
      <c r="E434" s="265"/>
      <c r="F434" s="265"/>
      <c r="G434" s="265"/>
      <c r="H434" s="265"/>
      <c r="I434" s="265"/>
      <c r="J434" s="266"/>
      <c r="K434" s="168"/>
      <c r="L434" s="192" t="s">
        <v>145</v>
      </c>
      <c r="M434" s="171"/>
      <c r="N434" s="192" t="s">
        <v>146</v>
      </c>
      <c r="O434" s="174"/>
      <c r="P434" s="67"/>
    </row>
    <row r="435" spans="2:16" ht="19.5" customHeight="1">
      <c r="B435" s="66"/>
      <c r="C435" s="53"/>
      <c r="D435" s="264" t="s">
        <v>147</v>
      </c>
      <c r="E435" s="265"/>
      <c r="F435" s="265"/>
      <c r="G435" s="265"/>
      <c r="H435" s="265"/>
      <c r="I435" s="265"/>
      <c r="J435" s="266"/>
      <c r="K435" s="168"/>
      <c r="L435" s="192" t="s">
        <v>148</v>
      </c>
      <c r="M435" s="171"/>
      <c r="N435" s="192" t="s">
        <v>149</v>
      </c>
      <c r="O435" s="174"/>
      <c r="P435" s="67"/>
    </row>
    <row r="436" spans="2:16" ht="19.5" customHeight="1">
      <c r="B436" s="66"/>
      <c r="C436" s="53"/>
      <c r="D436" s="264" t="s">
        <v>150</v>
      </c>
      <c r="E436" s="265"/>
      <c r="F436" s="265"/>
      <c r="G436" s="265"/>
      <c r="H436" s="265"/>
      <c r="I436" s="265"/>
      <c r="J436" s="266"/>
      <c r="K436" s="168"/>
      <c r="L436" s="192" t="s">
        <v>151</v>
      </c>
      <c r="M436" s="171"/>
      <c r="N436" s="203" t="s">
        <v>152</v>
      </c>
      <c r="O436" s="175"/>
      <c r="P436" s="67"/>
    </row>
    <row r="437" spans="2:16" ht="19.5" customHeight="1" thickBot="1">
      <c r="B437" s="66"/>
      <c r="C437" s="53"/>
      <c r="D437" s="264" t="s">
        <v>153</v>
      </c>
      <c r="E437" s="265"/>
      <c r="F437" s="265"/>
      <c r="G437" s="265"/>
      <c r="H437" s="265"/>
      <c r="I437" s="265"/>
      <c r="J437" s="266"/>
      <c r="K437" s="168"/>
      <c r="L437" s="192" t="s">
        <v>154</v>
      </c>
      <c r="M437" s="171"/>
      <c r="N437" s="204" t="s">
        <v>155</v>
      </c>
      <c r="O437" s="176">
        <f>SUM(K430:K438,M430:M438,O430:O436)</f>
        <v>0</v>
      </c>
      <c r="P437" s="67"/>
    </row>
    <row r="438" spans="2:16" ht="19.5" customHeight="1" thickTop="1" thickBot="1">
      <c r="B438" s="66"/>
      <c r="C438" s="53"/>
      <c r="D438" s="269" t="s">
        <v>156</v>
      </c>
      <c r="E438" s="270"/>
      <c r="F438" s="270"/>
      <c r="G438" s="270"/>
      <c r="H438" s="270"/>
      <c r="I438" s="270"/>
      <c r="J438" s="271"/>
      <c r="K438" s="169"/>
      <c r="L438" s="202" t="s">
        <v>157</v>
      </c>
      <c r="M438" s="172"/>
      <c r="N438" s="205" t="s">
        <v>158</v>
      </c>
      <c r="O438" s="177">
        <f>IF(D413="単価契約",0,K429-O437)</f>
        <v>0</v>
      </c>
      <c r="P438" s="67"/>
    </row>
    <row r="439" spans="2:16" ht="19.5" customHeight="1" thickTop="1" thickBot="1">
      <c r="B439" s="91"/>
      <c r="C439" s="92"/>
      <c r="D439" s="92"/>
      <c r="E439" s="92"/>
      <c r="F439" s="92"/>
      <c r="G439" s="92"/>
      <c r="H439" s="92"/>
      <c r="I439" s="92"/>
      <c r="J439" s="92"/>
      <c r="K439" s="92"/>
      <c r="L439" s="92"/>
      <c r="M439" s="92"/>
      <c r="N439" s="92"/>
      <c r="O439" s="92"/>
      <c r="P439" s="93"/>
    </row>
    <row r="440" spans="2:16" ht="19.5" customHeight="1">
      <c r="C440" s="281" t="s">
        <v>159</v>
      </c>
    </row>
    <row r="441" spans="2:16" ht="19.5" customHeight="1">
      <c r="C441" s="281"/>
    </row>
    <row r="442" spans="2:16" ht="19.5" customHeight="1">
      <c r="C442" s="281"/>
    </row>
    <row r="443" spans="2:16" ht="19.5" customHeight="1">
      <c r="C443" s="281"/>
    </row>
    <row r="444" spans="2:16" ht="19.5" customHeight="1">
      <c r="C444" s="281"/>
    </row>
    <row r="445" spans="2:16" ht="19.5" customHeight="1">
      <c r="C445" s="281"/>
    </row>
    <row r="446" spans="2:16" ht="19.5" customHeight="1">
      <c r="C446" s="281"/>
    </row>
    <row r="447" spans="2:16" ht="19.5" customHeight="1">
      <c r="C447" s="281"/>
    </row>
    <row r="448" spans="2:16" ht="19.5" customHeight="1">
      <c r="C448" s="281"/>
    </row>
    <row r="449" spans="2:20" ht="19.5" customHeight="1">
      <c r="C449" s="281"/>
    </row>
    <row r="450" spans="2:20" ht="12" customHeight="1">
      <c r="C450" s="281"/>
    </row>
    <row r="451" spans="2:20" ht="12" customHeight="1">
      <c r="C451" s="281"/>
    </row>
    <row r="452" spans="2:20" ht="12" customHeight="1">
      <c r="C452" s="281"/>
    </row>
    <row r="453" spans="2:20" ht="12" customHeight="1">
      <c r="C453" s="281"/>
    </row>
    <row r="454" spans="2:20" ht="12" customHeight="1">
      <c r="C454" s="281"/>
    </row>
    <row r="455" spans="2:20" ht="12" customHeight="1">
      <c r="C455" s="281"/>
    </row>
    <row r="456" spans="2:20" ht="12" customHeight="1">
      <c r="C456" s="281"/>
    </row>
    <row r="457" spans="2:20" ht="12" customHeight="1">
      <c r="C457" s="281"/>
    </row>
    <row r="458" spans="2:20" ht="12" customHeight="1">
      <c r="C458" s="281"/>
    </row>
    <row r="459" spans="2:20" ht="12" customHeight="1">
      <c r="C459" s="282"/>
    </row>
    <row r="460" spans="2:20" ht="17.25" customHeight="1" thickBot="1">
      <c r="B460" s="35"/>
      <c r="C460" s="283" t="s">
        <v>82</v>
      </c>
      <c r="D460" s="283"/>
      <c r="E460" s="283"/>
      <c r="F460" s="283"/>
      <c r="G460" s="283"/>
      <c r="H460" s="283"/>
      <c r="I460" s="285">
        <v>9</v>
      </c>
      <c r="J460" s="285"/>
      <c r="K460" s="36"/>
      <c r="L460" s="36"/>
      <c r="M460" s="36"/>
      <c r="N460" s="36"/>
      <c r="O460" s="36"/>
      <c r="P460" s="37"/>
      <c r="T460" s="29" t="s">
        <v>83</v>
      </c>
    </row>
    <row r="461" spans="2:20" ht="17.25" customHeight="1" thickTop="1">
      <c r="B461" s="38"/>
      <c r="C461" s="284"/>
      <c r="D461" s="284"/>
      <c r="E461" s="284"/>
      <c r="F461" s="284"/>
      <c r="G461" s="284"/>
      <c r="H461" s="284"/>
      <c r="I461" s="286"/>
      <c r="J461" s="286"/>
      <c r="K461" s="31"/>
      <c r="L461" s="232" t="s">
        <v>84</v>
      </c>
      <c r="M461" s="233"/>
      <c r="N461" s="233"/>
      <c r="O461" s="233"/>
      <c r="P461" s="234"/>
      <c r="T461" s="29" t="s">
        <v>85</v>
      </c>
    </row>
    <row r="462" spans="2:20" ht="9.75" customHeight="1">
      <c r="B462" s="38"/>
      <c r="C462" s="31"/>
      <c r="D462" s="31"/>
      <c r="E462" s="31"/>
      <c r="F462" s="31"/>
      <c r="G462" s="31"/>
      <c r="H462" s="31"/>
      <c r="I462" s="31"/>
      <c r="J462" s="31"/>
      <c r="K462" s="31"/>
      <c r="L462" s="235"/>
      <c r="M462" s="236"/>
      <c r="N462" s="236"/>
      <c r="O462" s="236"/>
      <c r="P462" s="237"/>
    </row>
    <row r="463" spans="2:20" ht="17.25" customHeight="1">
      <c r="B463" s="38"/>
      <c r="C463" s="186" t="s">
        <v>56</v>
      </c>
      <c r="D463" s="275">
        <f>IF(基本情報入力欄!D11="","",基本情報入力欄!D11)</f>
        <v>44536</v>
      </c>
      <c r="E463" s="276"/>
      <c r="F463" s="276"/>
      <c r="G463" s="276"/>
      <c r="H463" s="276"/>
      <c r="I463" s="277"/>
      <c r="J463" s="56"/>
      <c r="K463" s="31"/>
      <c r="L463" s="235"/>
      <c r="M463" s="236"/>
      <c r="N463" s="236"/>
      <c r="O463" s="236"/>
      <c r="P463" s="237"/>
    </row>
    <row r="464" spans="2:20" ht="11.25" customHeight="1" thickBot="1">
      <c r="B464" s="38"/>
      <c r="C464" s="36"/>
      <c r="D464" s="36"/>
      <c r="E464" s="36"/>
      <c r="F464" s="36"/>
      <c r="G464" s="36"/>
      <c r="H464" s="36"/>
      <c r="I464" s="57"/>
      <c r="J464" s="41"/>
      <c r="K464" s="31"/>
      <c r="L464" s="238"/>
      <c r="M464" s="239"/>
      <c r="N464" s="239"/>
      <c r="O464" s="239"/>
      <c r="P464" s="240"/>
    </row>
    <row r="465" spans="2:21" ht="12" customHeight="1" thickTop="1">
      <c r="B465" s="38"/>
      <c r="C465" s="31"/>
      <c r="D465" s="31"/>
      <c r="E465" s="31"/>
      <c r="F465" s="31"/>
      <c r="G465" s="31"/>
      <c r="H465" s="31"/>
      <c r="I465" s="31"/>
      <c r="J465" s="31"/>
      <c r="K465" s="31"/>
      <c r="L465" s="44"/>
      <c r="M465" s="44"/>
      <c r="N465" s="44"/>
      <c r="O465" s="44"/>
      <c r="P465" s="40"/>
      <c r="Q465" s="45"/>
      <c r="R465" s="45"/>
      <c r="S465" s="45"/>
      <c r="T465" s="45"/>
    </row>
    <row r="466" spans="2:21" ht="17.25" customHeight="1" thickBot="1">
      <c r="B466" s="38"/>
      <c r="C466" s="31" t="s">
        <v>91</v>
      </c>
      <c r="D466" s="31"/>
      <c r="E466" s="31"/>
      <c r="F466" s="31"/>
      <c r="G466" s="31"/>
      <c r="H466" s="31"/>
      <c r="I466" s="31"/>
      <c r="J466" s="31"/>
      <c r="K466" s="31"/>
      <c r="L466" s="44"/>
      <c r="M466" s="44"/>
      <c r="N466" s="44"/>
      <c r="O466" s="44"/>
      <c r="P466" s="40"/>
      <c r="Q466" s="45"/>
      <c r="R466" s="45"/>
      <c r="S466" s="45"/>
      <c r="T466" s="45"/>
    </row>
    <row r="467" spans="2:21" ht="17.25" customHeight="1">
      <c r="B467" s="60" t="s">
        <v>92</v>
      </c>
      <c r="C467" s="185" t="s">
        <v>93</v>
      </c>
      <c r="D467" s="278"/>
      <c r="E467" s="279"/>
      <c r="F467" s="279"/>
      <c r="G467" s="279"/>
      <c r="H467" s="279"/>
      <c r="I467" s="279"/>
      <c r="J467" s="280"/>
      <c r="K467" s="61"/>
      <c r="L467" s="62"/>
      <c r="M467" s="63" t="s">
        <v>94</v>
      </c>
      <c r="N467" s="61"/>
      <c r="O467" s="61"/>
      <c r="P467" s="64"/>
      <c r="R467" s="65"/>
      <c r="S467" s="31" t="s">
        <v>95</v>
      </c>
    </row>
    <row r="468" spans="2:21" ht="17.25" customHeight="1">
      <c r="B468" s="66"/>
      <c r="C468" s="186" t="s">
        <v>96</v>
      </c>
      <c r="D468" s="223"/>
      <c r="E468" s="224"/>
      <c r="F468" s="224"/>
      <c r="G468" s="224"/>
      <c r="H468" s="224"/>
      <c r="I468" s="224"/>
      <c r="J468" s="224"/>
      <c r="K468" s="224"/>
      <c r="L468" s="225"/>
      <c r="M468" s="241" t="s">
        <v>194</v>
      </c>
      <c r="N468" s="231"/>
      <c r="O468" s="231"/>
      <c r="P468" s="67"/>
      <c r="R468" s="68"/>
      <c r="S468" s="29" t="s">
        <v>98</v>
      </c>
    </row>
    <row r="469" spans="2:21" ht="17.25" customHeight="1" thickBot="1">
      <c r="B469" s="66"/>
      <c r="C469" s="186" t="s">
        <v>99</v>
      </c>
      <c r="D469" s="242"/>
      <c r="E469" s="243"/>
      <c r="F469" s="243"/>
      <c r="G469" s="243"/>
      <c r="H469" s="244"/>
      <c r="I469" s="69"/>
      <c r="J469" s="70"/>
      <c r="K469" s="71"/>
      <c r="L469" s="71"/>
      <c r="M469" s="231" t="s">
        <v>195</v>
      </c>
      <c r="N469" s="231"/>
      <c r="O469" s="231"/>
      <c r="P469" s="67"/>
    </row>
    <row r="470" spans="2:21" ht="17.25" customHeight="1">
      <c r="B470" s="66"/>
      <c r="C470" s="186" t="s">
        <v>100</v>
      </c>
      <c r="D470" s="245"/>
      <c r="E470" s="246"/>
      <c r="F470" s="246"/>
      <c r="G470" s="246"/>
      <c r="H470" s="246"/>
      <c r="I470" s="246"/>
      <c r="J470" s="247"/>
      <c r="K470" s="195" t="s">
        <v>101</v>
      </c>
      <c r="L470" s="72"/>
      <c r="M470" s="231" t="s">
        <v>97</v>
      </c>
      <c r="N470" s="231"/>
      <c r="O470" s="231"/>
      <c r="P470" s="67"/>
      <c r="R470" s="73" t="s">
        <v>102</v>
      </c>
      <c r="S470" s="74"/>
      <c r="T470" s="74"/>
      <c r="U470" s="75"/>
    </row>
    <row r="471" spans="2:21" ht="17.25" customHeight="1">
      <c r="B471" s="66"/>
      <c r="C471" s="190"/>
      <c r="D471" s="248" t="s">
        <v>103</v>
      </c>
      <c r="E471" s="249"/>
      <c r="F471" s="249"/>
      <c r="G471" s="249"/>
      <c r="H471" s="249"/>
      <c r="I471" s="249"/>
      <c r="J471" s="249"/>
      <c r="K471" s="182" t="s">
        <v>104</v>
      </c>
      <c r="L471" s="182" t="s">
        <v>105</v>
      </c>
      <c r="M471" s="182" t="s">
        <v>106</v>
      </c>
      <c r="N471" s="163" t="s">
        <v>107</v>
      </c>
      <c r="O471" s="53"/>
      <c r="P471" s="67"/>
      <c r="R471" s="76"/>
      <c r="S471" s="31" t="s">
        <v>108</v>
      </c>
      <c r="T471" s="31"/>
      <c r="U471" s="77"/>
    </row>
    <row r="472" spans="2:21" ht="17.25" customHeight="1">
      <c r="B472" s="66"/>
      <c r="C472" s="190" t="s">
        <v>109</v>
      </c>
      <c r="D472" s="250"/>
      <c r="E472" s="251"/>
      <c r="F472" s="251"/>
      <c r="G472" s="251"/>
      <c r="H472" s="251"/>
      <c r="I472" s="251"/>
      <c r="J472" s="251"/>
      <c r="K472" s="78"/>
      <c r="L472" s="179"/>
      <c r="M472" s="206"/>
      <c r="N472" s="207">
        <f t="shared" ref="N472:N480" si="8">L472*M472</f>
        <v>0</v>
      </c>
      <c r="O472" s="193" t="s">
        <v>101</v>
      </c>
      <c r="P472" s="67"/>
      <c r="Q472" s="31"/>
      <c r="R472" s="76" t="s">
        <v>110</v>
      </c>
      <c r="S472" s="31"/>
      <c r="T472" s="31"/>
      <c r="U472" s="77"/>
    </row>
    <row r="473" spans="2:21" ht="17.25" customHeight="1">
      <c r="B473" s="66"/>
      <c r="C473" s="190" t="s">
        <v>111</v>
      </c>
      <c r="D473" s="250"/>
      <c r="E473" s="251"/>
      <c r="F473" s="251"/>
      <c r="G473" s="251"/>
      <c r="H473" s="251"/>
      <c r="I473" s="251"/>
      <c r="J473" s="251"/>
      <c r="K473" s="78"/>
      <c r="L473" s="179"/>
      <c r="M473" s="206"/>
      <c r="N473" s="207">
        <f t="shared" si="8"/>
        <v>0</v>
      </c>
      <c r="O473" s="79"/>
      <c r="P473" s="67"/>
      <c r="Q473" s="31"/>
      <c r="R473" s="76"/>
      <c r="S473" s="31"/>
      <c r="T473" s="31"/>
      <c r="U473" s="77"/>
    </row>
    <row r="474" spans="2:21" ht="17.25" customHeight="1">
      <c r="B474" s="66"/>
      <c r="C474" s="190" t="s">
        <v>112</v>
      </c>
      <c r="D474" s="267"/>
      <c r="E474" s="268"/>
      <c r="F474" s="268"/>
      <c r="G474" s="268"/>
      <c r="H474" s="268"/>
      <c r="I474" s="268"/>
      <c r="J474" s="268"/>
      <c r="K474" s="80"/>
      <c r="L474" s="180"/>
      <c r="M474" s="208"/>
      <c r="N474" s="207">
        <f t="shared" si="8"/>
        <v>0</v>
      </c>
      <c r="O474" s="79"/>
      <c r="P474" s="67"/>
      <c r="Q474" s="31"/>
      <c r="R474" s="76"/>
      <c r="S474" s="31"/>
      <c r="T474" s="31"/>
      <c r="U474" s="77"/>
    </row>
    <row r="475" spans="2:21" ht="17.25" customHeight="1">
      <c r="B475" s="66"/>
      <c r="C475" s="190" t="s">
        <v>113</v>
      </c>
      <c r="D475" s="267"/>
      <c r="E475" s="268"/>
      <c r="F475" s="268"/>
      <c r="G475" s="268"/>
      <c r="H475" s="268"/>
      <c r="I475" s="268"/>
      <c r="J475" s="268"/>
      <c r="K475" s="80"/>
      <c r="L475" s="180"/>
      <c r="M475" s="208"/>
      <c r="N475" s="207">
        <f t="shared" si="8"/>
        <v>0</v>
      </c>
      <c r="O475" s="79"/>
      <c r="P475" s="67"/>
      <c r="Q475" s="31"/>
      <c r="R475" s="76"/>
      <c r="S475" s="31"/>
      <c r="T475" s="31"/>
      <c r="U475" s="77"/>
    </row>
    <row r="476" spans="2:21" ht="17.25" customHeight="1">
      <c r="B476" s="66"/>
      <c r="C476" s="190" t="s">
        <v>114</v>
      </c>
      <c r="D476" s="267"/>
      <c r="E476" s="268"/>
      <c r="F476" s="268"/>
      <c r="G476" s="268"/>
      <c r="H476" s="268"/>
      <c r="I476" s="268"/>
      <c r="J476" s="268"/>
      <c r="K476" s="80"/>
      <c r="L476" s="180"/>
      <c r="M476" s="208"/>
      <c r="N476" s="207">
        <f t="shared" si="8"/>
        <v>0</v>
      </c>
      <c r="O476" s="79"/>
      <c r="P476" s="67"/>
      <c r="Q476" s="31"/>
      <c r="R476" s="76"/>
      <c r="S476" s="31"/>
      <c r="T476" s="31"/>
      <c r="U476" s="77"/>
    </row>
    <row r="477" spans="2:21" ht="17.25" customHeight="1">
      <c r="B477" s="66"/>
      <c r="C477" s="190" t="s">
        <v>115</v>
      </c>
      <c r="D477" s="250"/>
      <c r="E477" s="251"/>
      <c r="F477" s="251"/>
      <c r="G477" s="251"/>
      <c r="H477" s="251"/>
      <c r="I477" s="251"/>
      <c r="J477" s="251"/>
      <c r="K477" s="78"/>
      <c r="L477" s="179"/>
      <c r="M477" s="206"/>
      <c r="N477" s="207">
        <f t="shared" si="8"/>
        <v>0</v>
      </c>
      <c r="O477" s="79"/>
      <c r="P477" s="67"/>
      <c r="Q477" s="31"/>
      <c r="R477" s="76"/>
      <c r="S477" s="31"/>
      <c r="T477" s="31"/>
      <c r="U477" s="77"/>
    </row>
    <row r="478" spans="2:21" ht="17.25" customHeight="1">
      <c r="B478" s="66"/>
      <c r="C478" s="190" t="s">
        <v>116</v>
      </c>
      <c r="D478" s="250"/>
      <c r="E478" s="251"/>
      <c r="F478" s="251"/>
      <c r="G478" s="251"/>
      <c r="H478" s="251"/>
      <c r="I478" s="251"/>
      <c r="J478" s="251"/>
      <c r="K478" s="78"/>
      <c r="L478" s="179"/>
      <c r="M478" s="206"/>
      <c r="N478" s="207">
        <f t="shared" si="8"/>
        <v>0</v>
      </c>
      <c r="O478" s="79"/>
      <c r="P478" s="67"/>
      <c r="Q478" s="31"/>
      <c r="R478" s="76"/>
      <c r="S478" s="31"/>
      <c r="T478" s="31"/>
      <c r="U478" s="77"/>
    </row>
    <row r="479" spans="2:21" ht="17.25" customHeight="1">
      <c r="B479" s="66"/>
      <c r="C479" s="190" t="s">
        <v>117</v>
      </c>
      <c r="D479" s="250"/>
      <c r="E479" s="251"/>
      <c r="F479" s="251"/>
      <c r="G479" s="251"/>
      <c r="H479" s="251"/>
      <c r="I479" s="251"/>
      <c r="J479" s="251"/>
      <c r="K479" s="78"/>
      <c r="L479" s="179"/>
      <c r="M479" s="206"/>
      <c r="N479" s="207">
        <f t="shared" si="8"/>
        <v>0</v>
      </c>
      <c r="O479" s="79"/>
      <c r="P479" s="67"/>
      <c r="Q479" s="31"/>
      <c r="R479" s="76"/>
      <c r="S479" s="31"/>
      <c r="T479" s="31"/>
      <c r="U479" s="77"/>
    </row>
    <row r="480" spans="2:21" ht="17.25" customHeight="1">
      <c r="B480" s="66"/>
      <c r="C480" s="190" t="s">
        <v>118</v>
      </c>
      <c r="D480" s="267"/>
      <c r="E480" s="268"/>
      <c r="F480" s="268"/>
      <c r="G480" s="268"/>
      <c r="H480" s="268"/>
      <c r="I480" s="268"/>
      <c r="J480" s="268"/>
      <c r="K480" s="80"/>
      <c r="L480" s="180"/>
      <c r="M480" s="208"/>
      <c r="N480" s="207">
        <f t="shared" si="8"/>
        <v>0</v>
      </c>
      <c r="O480" s="79"/>
      <c r="P480" s="67"/>
      <c r="Q480" s="31"/>
      <c r="R480" s="76"/>
      <c r="S480" s="31"/>
      <c r="T480" s="31"/>
      <c r="U480" s="77"/>
    </row>
    <row r="481" spans="2:21" ht="17.25" customHeight="1">
      <c r="B481" s="66"/>
      <c r="C481" s="191" t="s">
        <v>119</v>
      </c>
      <c r="D481" s="272">
        <f>SUM(N472:N480)</f>
        <v>0</v>
      </c>
      <c r="E481" s="273"/>
      <c r="F481" s="273"/>
      <c r="G481" s="273"/>
      <c r="H481" s="273"/>
      <c r="I481" s="273"/>
      <c r="J481" s="274"/>
      <c r="K481" s="189" t="s">
        <v>120</v>
      </c>
      <c r="L481" s="209" t="str">
        <f>IF(D470="","",IF(D470="単価契約","",(O494+D481)/D470))</f>
        <v/>
      </c>
      <c r="M481" s="194" t="s">
        <v>121</v>
      </c>
      <c r="N481" s="81"/>
      <c r="O481" s="81"/>
      <c r="P481" s="82"/>
      <c r="Q481" s="83"/>
      <c r="R481" s="76" t="s">
        <v>122</v>
      </c>
      <c r="S481" s="31"/>
      <c r="T481" s="31"/>
      <c r="U481" s="77"/>
    </row>
    <row r="482" spans="2:21" ht="17.25" customHeight="1">
      <c r="B482" s="66"/>
      <c r="C482" s="187" t="s">
        <v>123</v>
      </c>
      <c r="D482" s="252">
        <f>ROUNDDOWN(D481*K482,0)</f>
        <v>0</v>
      </c>
      <c r="E482" s="253"/>
      <c r="F482" s="253"/>
      <c r="G482" s="253"/>
      <c r="H482" s="253"/>
      <c r="I482" s="253"/>
      <c r="J482" s="254"/>
      <c r="K482" s="84"/>
      <c r="L482" s="85" t="s">
        <v>124</v>
      </c>
      <c r="M482" s="81"/>
      <c r="N482" s="81"/>
      <c r="O482" s="81"/>
      <c r="P482" s="82"/>
      <c r="Q482" s="83"/>
      <c r="R482" s="76" t="s">
        <v>125</v>
      </c>
      <c r="S482" s="31"/>
      <c r="T482" s="31"/>
      <c r="U482" s="77"/>
    </row>
    <row r="483" spans="2:21" ht="17.25" customHeight="1">
      <c r="B483" s="66"/>
      <c r="C483" s="188" t="s">
        <v>126</v>
      </c>
      <c r="D483" s="255">
        <f>SUM(D481:J482)</f>
        <v>0</v>
      </c>
      <c r="E483" s="256"/>
      <c r="F483" s="256"/>
      <c r="G483" s="256"/>
      <c r="H483" s="256"/>
      <c r="I483" s="256"/>
      <c r="J483" s="257"/>
      <c r="K483" s="53"/>
      <c r="L483" s="53" t="s">
        <v>127</v>
      </c>
      <c r="M483" s="53"/>
      <c r="N483" s="53"/>
      <c r="O483" s="53"/>
      <c r="P483" s="67"/>
      <c r="R483" s="76"/>
      <c r="S483" s="31"/>
      <c r="T483" s="31"/>
      <c r="U483" s="77"/>
    </row>
    <row r="484" spans="2:21" ht="18" customHeight="1">
      <c r="B484" s="66"/>
      <c r="C484" s="53"/>
      <c r="D484" s="53"/>
      <c r="E484" s="53"/>
      <c r="F484" s="53"/>
      <c r="G484" s="53"/>
      <c r="H484" s="53"/>
      <c r="I484" s="53"/>
      <c r="J484" s="53"/>
      <c r="K484" s="53"/>
      <c r="L484" s="53"/>
      <c r="M484" s="53"/>
      <c r="N484" s="53"/>
      <c r="O484" s="53"/>
      <c r="P484" s="67"/>
      <c r="R484" s="76" t="s">
        <v>128</v>
      </c>
      <c r="S484" s="31"/>
      <c r="T484" s="31"/>
      <c r="U484" s="77"/>
    </row>
    <row r="485" spans="2:21" ht="18" customHeight="1" thickBot="1">
      <c r="B485" s="66"/>
      <c r="C485" s="53"/>
      <c r="D485" s="53" t="s">
        <v>129</v>
      </c>
      <c r="E485" s="53"/>
      <c r="F485" s="53"/>
      <c r="G485" s="53"/>
      <c r="H485" s="53"/>
      <c r="I485" s="53"/>
      <c r="J485" s="53"/>
      <c r="K485" s="53"/>
      <c r="L485" s="53"/>
      <c r="M485" s="53"/>
      <c r="N485" s="53"/>
      <c r="O485" s="53"/>
      <c r="P485" s="67"/>
      <c r="R485" s="76" t="s">
        <v>130</v>
      </c>
      <c r="S485" s="31"/>
      <c r="T485" s="31"/>
      <c r="U485" s="77"/>
    </row>
    <row r="486" spans="2:21" ht="18" customHeight="1" thickTop="1" thickBot="1">
      <c r="B486" s="66"/>
      <c r="C486" s="53"/>
      <c r="D486" s="258" t="s">
        <v>100</v>
      </c>
      <c r="E486" s="259"/>
      <c r="F486" s="259"/>
      <c r="G486" s="259"/>
      <c r="H486" s="259"/>
      <c r="I486" s="259"/>
      <c r="J486" s="260"/>
      <c r="K486" s="178">
        <f>D470</f>
        <v>0</v>
      </c>
      <c r="L486" s="181"/>
      <c r="M486" s="181"/>
      <c r="N486" s="181"/>
      <c r="O486" s="87"/>
      <c r="P486" s="67"/>
      <c r="R486" s="88" t="s">
        <v>131</v>
      </c>
      <c r="S486" s="89"/>
      <c r="T486" s="89"/>
      <c r="U486" s="90"/>
    </row>
    <row r="487" spans="2:21" ht="19.5" customHeight="1">
      <c r="B487" s="66"/>
      <c r="C487" s="53"/>
      <c r="D487" s="261" t="s">
        <v>132</v>
      </c>
      <c r="E487" s="262"/>
      <c r="F487" s="262"/>
      <c r="G487" s="262"/>
      <c r="H487" s="262"/>
      <c r="I487" s="262"/>
      <c r="J487" s="263"/>
      <c r="K487" s="167"/>
      <c r="L487" s="191" t="s">
        <v>133</v>
      </c>
      <c r="M487" s="170"/>
      <c r="N487" s="191" t="s">
        <v>134</v>
      </c>
      <c r="O487" s="173"/>
      <c r="P487" s="67"/>
    </row>
    <row r="488" spans="2:21" ht="19.5" customHeight="1">
      <c r="B488" s="66"/>
      <c r="C488" s="53"/>
      <c r="D488" s="264" t="s">
        <v>135</v>
      </c>
      <c r="E488" s="265"/>
      <c r="F488" s="265"/>
      <c r="G488" s="265"/>
      <c r="H488" s="265"/>
      <c r="I488" s="265"/>
      <c r="J488" s="266"/>
      <c r="K488" s="168"/>
      <c r="L488" s="192" t="s">
        <v>136</v>
      </c>
      <c r="M488" s="171"/>
      <c r="N488" s="192" t="s">
        <v>137</v>
      </c>
      <c r="O488" s="174"/>
      <c r="P488" s="67"/>
    </row>
    <row r="489" spans="2:21" ht="19.5" customHeight="1">
      <c r="B489" s="66"/>
      <c r="C489" s="53"/>
      <c r="D489" s="264" t="s">
        <v>138</v>
      </c>
      <c r="E489" s="265"/>
      <c r="F489" s="265"/>
      <c r="G489" s="265"/>
      <c r="H489" s="265"/>
      <c r="I489" s="265"/>
      <c r="J489" s="266"/>
      <c r="K489" s="168"/>
      <c r="L489" s="192" t="s">
        <v>139</v>
      </c>
      <c r="M489" s="171"/>
      <c r="N489" s="192" t="s">
        <v>140</v>
      </c>
      <c r="O489" s="174"/>
      <c r="P489" s="67"/>
    </row>
    <row r="490" spans="2:21" ht="19.5" customHeight="1">
      <c r="B490" s="66"/>
      <c r="C490" s="53"/>
      <c r="D490" s="264" t="s">
        <v>141</v>
      </c>
      <c r="E490" s="265"/>
      <c r="F490" s="265"/>
      <c r="G490" s="265"/>
      <c r="H490" s="265"/>
      <c r="I490" s="265"/>
      <c r="J490" s="266"/>
      <c r="K490" s="168"/>
      <c r="L490" s="192" t="s">
        <v>142</v>
      </c>
      <c r="M490" s="171"/>
      <c r="N490" s="192" t="s">
        <v>143</v>
      </c>
      <c r="O490" s="174"/>
      <c r="P490" s="67"/>
    </row>
    <row r="491" spans="2:21" ht="19.5" customHeight="1">
      <c r="B491" s="66"/>
      <c r="C491" s="53"/>
      <c r="D491" s="264" t="s">
        <v>144</v>
      </c>
      <c r="E491" s="265"/>
      <c r="F491" s="265"/>
      <c r="G491" s="265"/>
      <c r="H491" s="265"/>
      <c r="I491" s="265"/>
      <c r="J491" s="266"/>
      <c r="K491" s="168"/>
      <c r="L491" s="192" t="s">
        <v>145</v>
      </c>
      <c r="M491" s="171"/>
      <c r="N491" s="192" t="s">
        <v>146</v>
      </c>
      <c r="O491" s="174"/>
      <c r="P491" s="67"/>
    </row>
    <row r="492" spans="2:21" ht="19.5" customHeight="1">
      <c r="B492" s="66"/>
      <c r="C492" s="53"/>
      <c r="D492" s="264" t="s">
        <v>147</v>
      </c>
      <c r="E492" s="265"/>
      <c r="F492" s="265"/>
      <c r="G492" s="265"/>
      <c r="H492" s="265"/>
      <c r="I492" s="265"/>
      <c r="J492" s="266"/>
      <c r="K492" s="168"/>
      <c r="L492" s="192" t="s">
        <v>148</v>
      </c>
      <c r="M492" s="171"/>
      <c r="N492" s="192" t="s">
        <v>149</v>
      </c>
      <c r="O492" s="174"/>
      <c r="P492" s="67"/>
    </row>
    <row r="493" spans="2:21" ht="19.5" customHeight="1">
      <c r="B493" s="66"/>
      <c r="C493" s="53"/>
      <c r="D493" s="264" t="s">
        <v>150</v>
      </c>
      <c r="E493" s="265"/>
      <c r="F493" s="265"/>
      <c r="G493" s="265"/>
      <c r="H493" s="265"/>
      <c r="I493" s="265"/>
      <c r="J493" s="266"/>
      <c r="K493" s="168"/>
      <c r="L493" s="192" t="s">
        <v>151</v>
      </c>
      <c r="M493" s="171"/>
      <c r="N493" s="203" t="s">
        <v>152</v>
      </c>
      <c r="O493" s="175"/>
      <c r="P493" s="67"/>
    </row>
    <row r="494" spans="2:21" ht="19.5" customHeight="1" thickBot="1">
      <c r="B494" s="66"/>
      <c r="C494" s="53"/>
      <c r="D494" s="264" t="s">
        <v>153</v>
      </c>
      <c r="E494" s="265"/>
      <c r="F494" s="265"/>
      <c r="G494" s="265"/>
      <c r="H494" s="265"/>
      <c r="I494" s="265"/>
      <c r="J494" s="266"/>
      <c r="K494" s="168"/>
      <c r="L494" s="192" t="s">
        <v>154</v>
      </c>
      <c r="M494" s="171"/>
      <c r="N494" s="204" t="s">
        <v>155</v>
      </c>
      <c r="O494" s="176">
        <f>SUM(K487:K495,M487:M495,O487:O493)</f>
        <v>0</v>
      </c>
      <c r="P494" s="67"/>
    </row>
    <row r="495" spans="2:21" ht="19.5" customHeight="1" thickTop="1" thickBot="1">
      <c r="B495" s="66"/>
      <c r="C495" s="53"/>
      <c r="D495" s="269" t="s">
        <v>156</v>
      </c>
      <c r="E495" s="270"/>
      <c r="F495" s="270"/>
      <c r="G495" s="270"/>
      <c r="H495" s="270"/>
      <c r="I495" s="270"/>
      <c r="J495" s="271"/>
      <c r="K495" s="169"/>
      <c r="L495" s="202" t="s">
        <v>157</v>
      </c>
      <c r="M495" s="172"/>
      <c r="N495" s="205" t="s">
        <v>158</v>
      </c>
      <c r="O495" s="177">
        <f>IF(D470="単価契約",0,K486-O494)</f>
        <v>0</v>
      </c>
      <c r="P495" s="67"/>
    </row>
    <row r="496" spans="2:21" ht="19.5" customHeight="1" thickTop="1" thickBot="1">
      <c r="B496" s="91"/>
      <c r="C496" s="92"/>
      <c r="D496" s="92"/>
      <c r="E496" s="92"/>
      <c r="F496" s="92"/>
      <c r="G496" s="92"/>
      <c r="H496" s="92"/>
      <c r="I496" s="92"/>
      <c r="J496" s="92"/>
      <c r="K496" s="92"/>
      <c r="L496" s="92"/>
      <c r="M496" s="92"/>
      <c r="N496" s="92"/>
      <c r="O496" s="92"/>
      <c r="P496" s="93"/>
    </row>
    <row r="497" spans="3:3" ht="19.5" customHeight="1">
      <c r="C497" s="281" t="s">
        <v>159</v>
      </c>
    </row>
    <row r="498" spans="3:3" ht="19.5" customHeight="1">
      <c r="C498" s="281"/>
    </row>
    <row r="499" spans="3:3" ht="19.5" customHeight="1">
      <c r="C499" s="281"/>
    </row>
    <row r="500" spans="3:3" ht="19.5" customHeight="1">
      <c r="C500" s="281"/>
    </row>
    <row r="501" spans="3:3" ht="19.5" customHeight="1">
      <c r="C501" s="281"/>
    </row>
    <row r="502" spans="3:3" ht="19.5" customHeight="1">
      <c r="C502" s="281"/>
    </row>
    <row r="503" spans="3:3" ht="19.5" customHeight="1">
      <c r="C503" s="281"/>
    </row>
    <row r="504" spans="3:3" ht="19.5" customHeight="1">
      <c r="C504" s="281"/>
    </row>
    <row r="505" spans="3:3" ht="19.5" customHeight="1">
      <c r="C505" s="281"/>
    </row>
    <row r="506" spans="3:3" ht="19.5" customHeight="1">
      <c r="C506" s="281"/>
    </row>
    <row r="507" spans="3:3" ht="12" customHeight="1">
      <c r="C507" s="281"/>
    </row>
    <row r="508" spans="3:3" ht="12" customHeight="1">
      <c r="C508" s="281"/>
    </row>
    <row r="509" spans="3:3" ht="12" customHeight="1">
      <c r="C509" s="281"/>
    </row>
    <row r="510" spans="3:3" ht="12" customHeight="1">
      <c r="C510" s="281"/>
    </row>
    <row r="511" spans="3:3" ht="12" customHeight="1">
      <c r="C511" s="281"/>
    </row>
    <row r="512" spans="3:3" ht="12" customHeight="1">
      <c r="C512" s="281"/>
    </row>
    <row r="513" spans="2:21" ht="12" customHeight="1">
      <c r="C513" s="281"/>
    </row>
    <row r="514" spans="2:21" ht="12" customHeight="1">
      <c r="C514" s="281"/>
    </row>
    <row r="515" spans="2:21" ht="12" customHeight="1">
      <c r="C515" s="281"/>
    </row>
    <row r="516" spans="2:21" ht="12" customHeight="1">
      <c r="C516" s="282"/>
    </row>
    <row r="517" spans="2:21" ht="17.25" customHeight="1" thickBot="1">
      <c r="B517" s="35"/>
      <c r="C517" s="283" t="s">
        <v>82</v>
      </c>
      <c r="D517" s="283"/>
      <c r="E517" s="283"/>
      <c r="F517" s="283"/>
      <c r="G517" s="283"/>
      <c r="H517" s="283"/>
      <c r="I517" s="285">
        <v>10</v>
      </c>
      <c r="J517" s="285"/>
      <c r="K517" s="36"/>
      <c r="L517" s="36"/>
      <c r="M517" s="36"/>
      <c r="N517" s="36"/>
      <c r="O517" s="36"/>
      <c r="P517" s="37"/>
      <c r="T517" s="29" t="s">
        <v>83</v>
      </c>
    </row>
    <row r="518" spans="2:21" ht="17.25" customHeight="1" thickTop="1">
      <c r="B518" s="38"/>
      <c r="C518" s="284"/>
      <c r="D518" s="284"/>
      <c r="E518" s="284"/>
      <c r="F518" s="284"/>
      <c r="G518" s="284"/>
      <c r="H518" s="284"/>
      <c r="I518" s="286"/>
      <c r="J518" s="286"/>
      <c r="K518" s="31"/>
      <c r="L518" s="232" t="s">
        <v>84</v>
      </c>
      <c r="M518" s="233"/>
      <c r="N518" s="233"/>
      <c r="O518" s="233"/>
      <c r="P518" s="234"/>
      <c r="T518" s="29" t="s">
        <v>85</v>
      </c>
    </row>
    <row r="519" spans="2:21" ht="9.75" customHeight="1">
      <c r="B519" s="38"/>
      <c r="C519" s="31"/>
      <c r="D519" s="31"/>
      <c r="E519" s="31"/>
      <c r="F519" s="31"/>
      <c r="G519" s="31"/>
      <c r="H519" s="31"/>
      <c r="I519" s="31"/>
      <c r="J519" s="31"/>
      <c r="K519" s="31"/>
      <c r="L519" s="235"/>
      <c r="M519" s="236"/>
      <c r="N519" s="236"/>
      <c r="O519" s="236"/>
      <c r="P519" s="237"/>
    </row>
    <row r="520" spans="2:21" ht="17.25" customHeight="1">
      <c r="B520" s="38"/>
      <c r="C520" s="186" t="s">
        <v>56</v>
      </c>
      <c r="D520" s="275">
        <f>IF(基本情報入力欄!D11="","",基本情報入力欄!D11)</f>
        <v>44536</v>
      </c>
      <c r="E520" s="276"/>
      <c r="F520" s="276"/>
      <c r="G520" s="276"/>
      <c r="H520" s="276"/>
      <c r="I520" s="277"/>
      <c r="J520" s="56"/>
      <c r="K520" s="31"/>
      <c r="L520" s="235"/>
      <c r="M520" s="236"/>
      <c r="N520" s="236"/>
      <c r="O520" s="236"/>
      <c r="P520" s="237"/>
    </row>
    <row r="521" spans="2:21" ht="11.25" customHeight="1" thickBot="1">
      <c r="B521" s="38"/>
      <c r="C521" s="36"/>
      <c r="D521" s="36"/>
      <c r="E521" s="36"/>
      <c r="F521" s="36"/>
      <c r="G521" s="36"/>
      <c r="H521" s="36"/>
      <c r="I521" s="57"/>
      <c r="J521" s="41"/>
      <c r="K521" s="31"/>
      <c r="L521" s="238"/>
      <c r="M521" s="239"/>
      <c r="N521" s="239"/>
      <c r="O521" s="239"/>
      <c r="P521" s="240"/>
    </row>
    <row r="522" spans="2:21" ht="12" customHeight="1" thickTop="1">
      <c r="B522" s="38"/>
      <c r="C522" s="31"/>
      <c r="D522" s="31"/>
      <c r="E522" s="31"/>
      <c r="F522" s="31"/>
      <c r="G522" s="31"/>
      <c r="H522" s="31"/>
      <c r="I522" s="31"/>
      <c r="J522" s="31"/>
      <c r="K522" s="31"/>
      <c r="L522" s="44"/>
      <c r="M522" s="44"/>
      <c r="N522" s="44"/>
      <c r="O522" s="44"/>
      <c r="P522" s="40"/>
      <c r="Q522" s="45"/>
      <c r="R522" s="45"/>
      <c r="S522" s="45"/>
      <c r="T522" s="45"/>
    </row>
    <row r="523" spans="2:21" ht="17.25" customHeight="1" thickBot="1">
      <c r="B523" s="38"/>
      <c r="C523" s="31" t="s">
        <v>91</v>
      </c>
      <c r="D523" s="31"/>
      <c r="E523" s="31"/>
      <c r="F523" s="31"/>
      <c r="G523" s="31"/>
      <c r="H523" s="31"/>
      <c r="I523" s="31"/>
      <c r="J523" s="31"/>
      <c r="K523" s="31"/>
      <c r="L523" s="44"/>
      <c r="M523" s="44"/>
      <c r="N523" s="44"/>
      <c r="O523" s="44"/>
      <c r="P523" s="40"/>
      <c r="Q523" s="45"/>
      <c r="R523" s="45"/>
      <c r="S523" s="45"/>
      <c r="T523" s="45"/>
    </row>
    <row r="524" spans="2:21" ht="17.25" customHeight="1">
      <c r="B524" s="60" t="s">
        <v>92</v>
      </c>
      <c r="C524" s="185" t="s">
        <v>93</v>
      </c>
      <c r="D524" s="278"/>
      <c r="E524" s="279"/>
      <c r="F524" s="279"/>
      <c r="G524" s="279"/>
      <c r="H524" s="279"/>
      <c r="I524" s="279"/>
      <c r="J524" s="280"/>
      <c r="K524" s="61"/>
      <c r="L524" s="62"/>
      <c r="M524" s="63" t="s">
        <v>94</v>
      </c>
      <c r="N524" s="61"/>
      <c r="O524" s="61"/>
      <c r="P524" s="64"/>
      <c r="R524" s="65"/>
      <c r="S524" s="31" t="s">
        <v>95</v>
      </c>
    </row>
    <row r="525" spans="2:21" ht="17.25" customHeight="1">
      <c r="B525" s="66"/>
      <c r="C525" s="186" t="s">
        <v>96</v>
      </c>
      <c r="D525" s="223"/>
      <c r="E525" s="224"/>
      <c r="F525" s="224"/>
      <c r="G525" s="224"/>
      <c r="H525" s="224"/>
      <c r="I525" s="224"/>
      <c r="J525" s="224"/>
      <c r="K525" s="224"/>
      <c r="L525" s="225"/>
      <c r="M525" s="241" t="s">
        <v>194</v>
      </c>
      <c r="N525" s="231"/>
      <c r="O525" s="231"/>
      <c r="P525" s="67"/>
      <c r="R525" s="68"/>
      <c r="S525" s="29" t="s">
        <v>98</v>
      </c>
    </row>
    <row r="526" spans="2:21" ht="17.25" customHeight="1" thickBot="1">
      <c r="B526" s="66"/>
      <c r="C526" s="186" t="s">
        <v>99</v>
      </c>
      <c r="D526" s="242"/>
      <c r="E526" s="243"/>
      <c r="F526" s="243"/>
      <c r="G526" s="243"/>
      <c r="H526" s="244"/>
      <c r="I526" s="69"/>
      <c r="J526" s="70"/>
      <c r="K526" s="71"/>
      <c r="L526" s="71"/>
      <c r="M526" s="231" t="s">
        <v>195</v>
      </c>
      <c r="N526" s="231"/>
      <c r="O526" s="231"/>
      <c r="P526" s="67"/>
    </row>
    <row r="527" spans="2:21" ht="17.25" customHeight="1">
      <c r="B527" s="66"/>
      <c r="C527" s="186" t="s">
        <v>100</v>
      </c>
      <c r="D527" s="245"/>
      <c r="E527" s="246"/>
      <c r="F527" s="246"/>
      <c r="G527" s="246"/>
      <c r="H527" s="246"/>
      <c r="I527" s="246"/>
      <c r="J527" s="247"/>
      <c r="K527" s="195" t="s">
        <v>101</v>
      </c>
      <c r="L527" s="72"/>
      <c r="M527" s="231" t="s">
        <v>97</v>
      </c>
      <c r="N527" s="231"/>
      <c r="O527" s="231"/>
      <c r="P527" s="67"/>
      <c r="R527" s="73" t="s">
        <v>102</v>
      </c>
      <c r="S527" s="74"/>
      <c r="T527" s="74"/>
      <c r="U527" s="75"/>
    </row>
    <row r="528" spans="2:21" ht="17.25" customHeight="1">
      <c r="B528" s="66"/>
      <c r="C528" s="190"/>
      <c r="D528" s="248" t="s">
        <v>103</v>
      </c>
      <c r="E528" s="249"/>
      <c r="F528" s="249"/>
      <c r="G528" s="249"/>
      <c r="H528" s="249"/>
      <c r="I528" s="249"/>
      <c r="J528" s="249"/>
      <c r="K528" s="182" t="s">
        <v>104</v>
      </c>
      <c r="L528" s="182" t="s">
        <v>105</v>
      </c>
      <c r="M528" s="182" t="s">
        <v>106</v>
      </c>
      <c r="N528" s="163" t="s">
        <v>107</v>
      </c>
      <c r="O528" s="53"/>
      <c r="P528" s="67"/>
      <c r="R528" s="76"/>
      <c r="S528" s="31" t="s">
        <v>108</v>
      </c>
      <c r="T528" s="31"/>
      <c r="U528" s="77"/>
    </row>
    <row r="529" spans="2:21" ht="17.25" customHeight="1">
      <c r="B529" s="66"/>
      <c r="C529" s="190" t="s">
        <v>109</v>
      </c>
      <c r="D529" s="250"/>
      <c r="E529" s="251"/>
      <c r="F529" s="251"/>
      <c r="G529" s="251"/>
      <c r="H529" s="251"/>
      <c r="I529" s="251"/>
      <c r="J529" s="251"/>
      <c r="K529" s="78"/>
      <c r="L529" s="179"/>
      <c r="M529" s="206"/>
      <c r="N529" s="207">
        <f t="shared" ref="N529:N537" si="9">L529*M529</f>
        <v>0</v>
      </c>
      <c r="O529" s="193" t="s">
        <v>101</v>
      </c>
      <c r="P529" s="67"/>
      <c r="Q529" s="31"/>
      <c r="R529" s="76" t="s">
        <v>110</v>
      </c>
      <c r="S529" s="31"/>
      <c r="T529" s="31"/>
      <c r="U529" s="77"/>
    </row>
    <row r="530" spans="2:21" ht="17.25" customHeight="1">
      <c r="B530" s="66"/>
      <c r="C530" s="190" t="s">
        <v>111</v>
      </c>
      <c r="D530" s="250"/>
      <c r="E530" s="251"/>
      <c r="F530" s="251"/>
      <c r="G530" s="251"/>
      <c r="H530" s="251"/>
      <c r="I530" s="251"/>
      <c r="J530" s="251"/>
      <c r="K530" s="78"/>
      <c r="L530" s="179"/>
      <c r="M530" s="206"/>
      <c r="N530" s="207">
        <f t="shared" si="9"/>
        <v>0</v>
      </c>
      <c r="O530" s="79"/>
      <c r="P530" s="67"/>
      <c r="Q530" s="31"/>
      <c r="R530" s="76"/>
      <c r="S530" s="31"/>
      <c r="T530" s="31"/>
      <c r="U530" s="77"/>
    </row>
    <row r="531" spans="2:21" ht="17.25" customHeight="1">
      <c r="B531" s="66"/>
      <c r="C531" s="190" t="s">
        <v>112</v>
      </c>
      <c r="D531" s="267"/>
      <c r="E531" s="268"/>
      <c r="F531" s="268"/>
      <c r="G531" s="268"/>
      <c r="H531" s="268"/>
      <c r="I531" s="268"/>
      <c r="J531" s="268"/>
      <c r="K531" s="80"/>
      <c r="L531" s="180"/>
      <c r="M531" s="208"/>
      <c r="N531" s="207">
        <f t="shared" si="9"/>
        <v>0</v>
      </c>
      <c r="O531" s="79"/>
      <c r="P531" s="67"/>
      <c r="Q531" s="31"/>
      <c r="R531" s="76"/>
      <c r="S531" s="31"/>
      <c r="T531" s="31"/>
      <c r="U531" s="77"/>
    </row>
    <row r="532" spans="2:21" ht="17.25" customHeight="1">
      <c r="B532" s="66"/>
      <c r="C532" s="190" t="s">
        <v>113</v>
      </c>
      <c r="D532" s="267"/>
      <c r="E532" s="268"/>
      <c r="F532" s="268"/>
      <c r="G532" s="268"/>
      <c r="H532" s="268"/>
      <c r="I532" s="268"/>
      <c r="J532" s="268"/>
      <c r="K532" s="80"/>
      <c r="L532" s="180"/>
      <c r="M532" s="208"/>
      <c r="N532" s="207">
        <f t="shared" si="9"/>
        <v>0</v>
      </c>
      <c r="O532" s="79"/>
      <c r="P532" s="67"/>
      <c r="Q532" s="31"/>
      <c r="R532" s="76"/>
      <c r="S532" s="31"/>
      <c r="T532" s="31"/>
      <c r="U532" s="77"/>
    </row>
    <row r="533" spans="2:21" ht="17.25" customHeight="1">
      <c r="B533" s="66"/>
      <c r="C533" s="190" t="s">
        <v>114</v>
      </c>
      <c r="D533" s="267"/>
      <c r="E533" s="268"/>
      <c r="F533" s="268"/>
      <c r="G533" s="268"/>
      <c r="H533" s="268"/>
      <c r="I533" s="268"/>
      <c r="J533" s="268"/>
      <c r="K533" s="80"/>
      <c r="L533" s="180"/>
      <c r="M533" s="208"/>
      <c r="N533" s="207">
        <f t="shared" si="9"/>
        <v>0</v>
      </c>
      <c r="O533" s="79"/>
      <c r="P533" s="67"/>
      <c r="Q533" s="31"/>
      <c r="R533" s="76"/>
      <c r="S533" s="31"/>
      <c r="T533" s="31"/>
      <c r="U533" s="77"/>
    </row>
    <row r="534" spans="2:21" ht="17.25" customHeight="1">
      <c r="B534" s="66"/>
      <c r="C534" s="190" t="s">
        <v>115</v>
      </c>
      <c r="D534" s="250"/>
      <c r="E534" s="251"/>
      <c r="F534" s="251"/>
      <c r="G534" s="251"/>
      <c r="H534" s="251"/>
      <c r="I534" s="251"/>
      <c r="J534" s="251"/>
      <c r="K534" s="78"/>
      <c r="L534" s="179"/>
      <c r="M534" s="206"/>
      <c r="N534" s="207">
        <f t="shared" si="9"/>
        <v>0</v>
      </c>
      <c r="O534" s="79"/>
      <c r="P534" s="67"/>
      <c r="Q534" s="31"/>
      <c r="R534" s="76"/>
      <c r="S534" s="31"/>
      <c r="T534" s="31"/>
      <c r="U534" s="77"/>
    </row>
    <row r="535" spans="2:21" ht="17.25" customHeight="1">
      <c r="B535" s="66"/>
      <c r="C535" s="190" t="s">
        <v>116</v>
      </c>
      <c r="D535" s="250"/>
      <c r="E535" s="251"/>
      <c r="F535" s="251"/>
      <c r="G535" s="251"/>
      <c r="H535" s="251"/>
      <c r="I535" s="251"/>
      <c r="J535" s="251"/>
      <c r="K535" s="78"/>
      <c r="L535" s="179"/>
      <c r="M535" s="206"/>
      <c r="N535" s="207">
        <f t="shared" si="9"/>
        <v>0</v>
      </c>
      <c r="O535" s="79"/>
      <c r="P535" s="67"/>
      <c r="Q535" s="31"/>
      <c r="R535" s="76"/>
      <c r="S535" s="31"/>
      <c r="T535" s="31"/>
      <c r="U535" s="77"/>
    </row>
    <row r="536" spans="2:21" ht="17.25" customHeight="1">
      <c r="B536" s="66"/>
      <c r="C536" s="190" t="s">
        <v>117</v>
      </c>
      <c r="D536" s="250"/>
      <c r="E536" s="251"/>
      <c r="F536" s="251"/>
      <c r="G536" s="251"/>
      <c r="H536" s="251"/>
      <c r="I536" s="251"/>
      <c r="J536" s="251"/>
      <c r="K536" s="78"/>
      <c r="L536" s="179"/>
      <c r="M536" s="206"/>
      <c r="N536" s="207">
        <f t="shared" si="9"/>
        <v>0</v>
      </c>
      <c r="O536" s="79"/>
      <c r="P536" s="67"/>
      <c r="Q536" s="31"/>
      <c r="R536" s="76"/>
      <c r="S536" s="31"/>
      <c r="T536" s="31"/>
      <c r="U536" s="77"/>
    </row>
    <row r="537" spans="2:21" ht="17.25" customHeight="1">
      <c r="B537" s="66"/>
      <c r="C537" s="190" t="s">
        <v>118</v>
      </c>
      <c r="D537" s="267"/>
      <c r="E537" s="268"/>
      <c r="F537" s="268"/>
      <c r="G537" s="268"/>
      <c r="H537" s="268"/>
      <c r="I537" s="268"/>
      <c r="J537" s="268"/>
      <c r="K537" s="80"/>
      <c r="L537" s="180"/>
      <c r="M537" s="208"/>
      <c r="N537" s="207">
        <f t="shared" si="9"/>
        <v>0</v>
      </c>
      <c r="O537" s="79"/>
      <c r="P537" s="67"/>
      <c r="Q537" s="31"/>
      <c r="R537" s="76"/>
      <c r="S537" s="31"/>
      <c r="T537" s="31"/>
      <c r="U537" s="77"/>
    </row>
    <row r="538" spans="2:21" ht="17.25" customHeight="1">
      <c r="B538" s="66"/>
      <c r="C538" s="191" t="s">
        <v>119</v>
      </c>
      <c r="D538" s="272">
        <f>SUM(N529:N537)</f>
        <v>0</v>
      </c>
      <c r="E538" s="273"/>
      <c r="F538" s="273"/>
      <c r="G538" s="273"/>
      <c r="H538" s="273"/>
      <c r="I538" s="273"/>
      <c r="J538" s="274"/>
      <c r="K538" s="189" t="s">
        <v>120</v>
      </c>
      <c r="L538" s="209" t="str">
        <f>IF(D527="","",IF(D527="単価契約","",(O551+D538)/D527))</f>
        <v/>
      </c>
      <c r="M538" s="194" t="s">
        <v>121</v>
      </c>
      <c r="N538" s="81"/>
      <c r="O538" s="81"/>
      <c r="P538" s="82"/>
      <c r="Q538" s="83"/>
      <c r="R538" s="76" t="s">
        <v>122</v>
      </c>
      <c r="S538" s="31"/>
      <c r="T538" s="31"/>
      <c r="U538" s="77"/>
    </row>
    <row r="539" spans="2:21" ht="17.25" customHeight="1">
      <c r="B539" s="66"/>
      <c r="C539" s="187" t="s">
        <v>123</v>
      </c>
      <c r="D539" s="252">
        <f>ROUNDDOWN(D538*K539,0)</f>
        <v>0</v>
      </c>
      <c r="E539" s="253"/>
      <c r="F539" s="253"/>
      <c r="G539" s="253"/>
      <c r="H539" s="253"/>
      <c r="I539" s="253"/>
      <c r="J539" s="254"/>
      <c r="K539" s="84"/>
      <c r="L539" s="85" t="s">
        <v>124</v>
      </c>
      <c r="M539" s="81"/>
      <c r="N539" s="81"/>
      <c r="O539" s="81"/>
      <c r="P539" s="82"/>
      <c r="Q539" s="83"/>
      <c r="R539" s="76" t="s">
        <v>125</v>
      </c>
      <c r="S539" s="31"/>
      <c r="T539" s="31"/>
      <c r="U539" s="77"/>
    </row>
    <row r="540" spans="2:21" ht="17.25" customHeight="1">
      <c r="B540" s="66"/>
      <c r="C540" s="188" t="s">
        <v>126</v>
      </c>
      <c r="D540" s="255">
        <f>SUM(D538:J539)</f>
        <v>0</v>
      </c>
      <c r="E540" s="256"/>
      <c r="F540" s="256"/>
      <c r="G540" s="256"/>
      <c r="H540" s="256"/>
      <c r="I540" s="256"/>
      <c r="J540" s="257"/>
      <c r="K540" s="53"/>
      <c r="L540" s="53" t="s">
        <v>127</v>
      </c>
      <c r="M540" s="53"/>
      <c r="N540" s="53"/>
      <c r="O540" s="53"/>
      <c r="P540" s="67"/>
      <c r="R540" s="76"/>
      <c r="S540" s="31"/>
      <c r="T540" s="31"/>
      <c r="U540" s="77"/>
    </row>
    <row r="541" spans="2:21" ht="18" customHeight="1">
      <c r="B541" s="66"/>
      <c r="C541" s="53"/>
      <c r="D541" s="53"/>
      <c r="E541" s="53"/>
      <c r="F541" s="53"/>
      <c r="G541" s="53"/>
      <c r="H541" s="53"/>
      <c r="I541" s="53"/>
      <c r="J541" s="53"/>
      <c r="K541" s="53"/>
      <c r="L541" s="53"/>
      <c r="M541" s="53"/>
      <c r="N541" s="53"/>
      <c r="O541" s="53"/>
      <c r="P541" s="67"/>
      <c r="R541" s="76" t="s">
        <v>128</v>
      </c>
      <c r="S541" s="31"/>
      <c r="T541" s="31"/>
      <c r="U541" s="77"/>
    </row>
    <row r="542" spans="2:21" ht="18" customHeight="1" thickBot="1">
      <c r="B542" s="66"/>
      <c r="C542" s="53"/>
      <c r="D542" s="53" t="s">
        <v>129</v>
      </c>
      <c r="E542" s="53"/>
      <c r="F542" s="53"/>
      <c r="G542" s="53"/>
      <c r="H542" s="53"/>
      <c r="I542" s="53"/>
      <c r="J542" s="53"/>
      <c r="K542" s="53"/>
      <c r="L542" s="53"/>
      <c r="M542" s="53"/>
      <c r="N542" s="53"/>
      <c r="O542" s="53"/>
      <c r="P542" s="67"/>
      <c r="R542" s="76" t="s">
        <v>130</v>
      </c>
      <c r="S542" s="31"/>
      <c r="T542" s="31"/>
      <c r="U542" s="77"/>
    </row>
    <row r="543" spans="2:21" ht="18" customHeight="1" thickTop="1" thickBot="1">
      <c r="B543" s="66"/>
      <c r="C543" s="53"/>
      <c r="D543" s="258" t="s">
        <v>100</v>
      </c>
      <c r="E543" s="259"/>
      <c r="F543" s="259"/>
      <c r="G543" s="259"/>
      <c r="H543" s="259"/>
      <c r="I543" s="259"/>
      <c r="J543" s="260"/>
      <c r="K543" s="178">
        <f>D527</f>
        <v>0</v>
      </c>
      <c r="L543" s="181"/>
      <c r="M543" s="181"/>
      <c r="N543" s="181"/>
      <c r="O543" s="87"/>
      <c r="P543" s="67"/>
      <c r="R543" s="88" t="s">
        <v>131</v>
      </c>
      <c r="S543" s="89"/>
      <c r="T543" s="89"/>
      <c r="U543" s="90"/>
    </row>
    <row r="544" spans="2:21" ht="19.5" customHeight="1">
      <c r="B544" s="66"/>
      <c r="C544" s="53"/>
      <c r="D544" s="261" t="s">
        <v>132</v>
      </c>
      <c r="E544" s="262"/>
      <c r="F544" s="262"/>
      <c r="G544" s="262"/>
      <c r="H544" s="262"/>
      <c r="I544" s="262"/>
      <c r="J544" s="263"/>
      <c r="K544" s="167"/>
      <c r="L544" s="191" t="s">
        <v>133</v>
      </c>
      <c r="M544" s="170"/>
      <c r="N544" s="191" t="s">
        <v>134</v>
      </c>
      <c r="O544" s="173"/>
      <c r="P544" s="67"/>
    </row>
    <row r="545" spans="2:16" ht="19.5" customHeight="1">
      <c r="B545" s="66"/>
      <c r="C545" s="53"/>
      <c r="D545" s="264" t="s">
        <v>135</v>
      </c>
      <c r="E545" s="265"/>
      <c r="F545" s="265"/>
      <c r="G545" s="265"/>
      <c r="H545" s="265"/>
      <c r="I545" s="265"/>
      <c r="J545" s="266"/>
      <c r="K545" s="168"/>
      <c r="L545" s="192" t="s">
        <v>136</v>
      </c>
      <c r="M545" s="171"/>
      <c r="N545" s="192" t="s">
        <v>137</v>
      </c>
      <c r="O545" s="174"/>
      <c r="P545" s="67"/>
    </row>
    <row r="546" spans="2:16" ht="19.5" customHeight="1">
      <c r="B546" s="66"/>
      <c r="C546" s="53"/>
      <c r="D546" s="264" t="s">
        <v>138</v>
      </c>
      <c r="E546" s="265"/>
      <c r="F546" s="265"/>
      <c r="G546" s="265"/>
      <c r="H546" s="265"/>
      <c r="I546" s="265"/>
      <c r="J546" s="266"/>
      <c r="K546" s="168"/>
      <c r="L546" s="192" t="s">
        <v>139</v>
      </c>
      <c r="M546" s="171"/>
      <c r="N546" s="192" t="s">
        <v>140</v>
      </c>
      <c r="O546" s="174"/>
      <c r="P546" s="67"/>
    </row>
    <row r="547" spans="2:16" ht="19.5" customHeight="1">
      <c r="B547" s="66"/>
      <c r="C547" s="53"/>
      <c r="D547" s="264" t="s">
        <v>141</v>
      </c>
      <c r="E547" s="265"/>
      <c r="F547" s="265"/>
      <c r="G547" s="265"/>
      <c r="H547" s="265"/>
      <c r="I547" s="265"/>
      <c r="J547" s="266"/>
      <c r="K547" s="168"/>
      <c r="L547" s="192" t="s">
        <v>142</v>
      </c>
      <c r="M547" s="171"/>
      <c r="N547" s="192" t="s">
        <v>143</v>
      </c>
      <c r="O547" s="174"/>
      <c r="P547" s="67"/>
    </row>
    <row r="548" spans="2:16" ht="19.5" customHeight="1">
      <c r="B548" s="66"/>
      <c r="C548" s="53"/>
      <c r="D548" s="264" t="s">
        <v>144</v>
      </c>
      <c r="E548" s="265"/>
      <c r="F548" s="265"/>
      <c r="G548" s="265"/>
      <c r="H548" s="265"/>
      <c r="I548" s="265"/>
      <c r="J548" s="266"/>
      <c r="K548" s="168"/>
      <c r="L548" s="192" t="s">
        <v>145</v>
      </c>
      <c r="M548" s="171"/>
      <c r="N548" s="192" t="s">
        <v>146</v>
      </c>
      <c r="O548" s="174"/>
      <c r="P548" s="67"/>
    </row>
    <row r="549" spans="2:16" ht="19.5" customHeight="1">
      <c r="B549" s="66"/>
      <c r="C549" s="53"/>
      <c r="D549" s="264" t="s">
        <v>147</v>
      </c>
      <c r="E549" s="265"/>
      <c r="F549" s="265"/>
      <c r="G549" s="265"/>
      <c r="H549" s="265"/>
      <c r="I549" s="265"/>
      <c r="J549" s="266"/>
      <c r="K549" s="168"/>
      <c r="L549" s="192" t="s">
        <v>148</v>
      </c>
      <c r="M549" s="171"/>
      <c r="N549" s="192" t="s">
        <v>149</v>
      </c>
      <c r="O549" s="174"/>
      <c r="P549" s="67"/>
    </row>
    <row r="550" spans="2:16" ht="19.5" customHeight="1">
      <c r="B550" s="66"/>
      <c r="C550" s="53"/>
      <c r="D550" s="264" t="s">
        <v>150</v>
      </c>
      <c r="E550" s="265"/>
      <c r="F550" s="265"/>
      <c r="G550" s="265"/>
      <c r="H550" s="265"/>
      <c r="I550" s="265"/>
      <c r="J550" s="266"/>
      <c r="K550" s="168"/>
      <c r="L550" s="192" t="s">
        <v>151</v>
      </c>
      <c r="M550" s="171"/>
      <c r="N550" s="203" t="s">
        <v>152</v>
      </c>
      <c r="O550" s="175"/>
      <c r="P550" s="67"/>
    </row>
    <row r="551" spans="2:16" ht="19.5" customHeight="1" thickBot="1">
      <c r="B551" s="66"/>
      <c r="C551" s="53"/>
      <c r="D551" s="264" t="s">
        <v>153</v>
      </c>
      <c r="E551" s="265"/>
      <c r="F551" s="265"/>
      <c r="G551" s="265"/>
      <c r="H551" s="265"/>
      <c r="I551" s="265"/>
      <c r="J551" s="266"/>
      <c r="K551" s="168"/>
      <c r="L551" s="192" t="s">
        <v>154</v>
      </c>
      <c r="M551" s="171"/>
      <c r="N551" s="204" t="s">
        <v>155</v>
      </c>
      <c r="O551" s="176">
        <f>SUM(K544:K552,M544:M552,O544:O550)</f>
        <v>0</v>
      </c>
      <c r="P551" s="67"/>
    </row>
    <row r="552" spans="2:16" ht="19.5" customHeight="1" thickTop="1" thickBot="1">
      <c r="B552" s="66"/>
      <c r="C552" s="53"/>
      <c r="D552" s="269" t="s">
        <v>156</v>
      </c>
      <c r="E552" s="270"/>
      <c r="F552" s="270"/>
      <c r="G552" s="270"/>
      <c r="H552" s="270"/>
      <c r="I552" s="270"/>
      <c r="J552" s="271"/>
      <c r="K552" s="169"/>
      <c r="L552" s="202" t="s">
        <v>157</v>
      </c>
      <c r="M552" s="172"/>
      <c r="N552" s="205" t="s">
        <v>158</v>
      </c>
      <c r="O552" s="177">
        <f>IF(D527="単価契約",0,K543-O551)</f>
        <v>0</v>
      </c>
      <c r="P552" s="67"/>
    </row>
    <row r="553" spans="2:16" ht="19.5" customHeight="1" thickTop="1" thickBot="1">
      <c r="B553" s="91"/>
      <c r="C553" s="92"/>
      <c r="D553" s="92"/>
      <c r="E553" s="92"/>
      <c r="F553" s="92"/>
      <c r="G553" s="92"/>
      <c r="H553" s="92"/>
      <c r="I553" s="92"/>
      <c r="J553" s="92"/>
      <c r="K553" s="92"/>
      <c r="L553" s="92"/>
      <c r="M553" s="92"/>
      <c r="N553" s="92"/>
      <c r="O553" s="92"/>
      <c r="P553" s="93"/>
    </row>
    <row r="554" spans="2:16" ht="19.5" customHeight="1">
      <c r="C554" s="281" t="s">
        <v>159</v>
      </c>
    </row>
    <row r="555" spans="2:16" ht="19.5" customHeight="1">
      <c r="C555" s="281"/>
    </row>
    <row r="556" spans="2:16" ht="19.5" customHeight="1">
      <c r="C556" s="281"/>
    </row>
    <row r="557" spans="2:16" ht="19.5" customHeight="1">
      <c r="C557" s="281"/>
    </row>
    <row r="558" spans="2:16" ht="19.5" customHeight="1">
      <c r="C558" s="281"/>
    </row>
    <row r="559" spans="2:16" ht="19.5" customHeight="1">
      <c r="C559" s="281"/>
    </row>
    <row r="560" spans="2:16" ht="19.5" customHeight="1">
      <c r="C560" s="281"/>
    </row>
    <row r="561" spans="2:20" ht="19.5" customHeight="1">
      <c r="C561" s="281"/>
    </row>
    <row r="562" spans="2:20" ht="19.5" customHeight="1">
      <c r="C562" s="281"/>
    </row>
    <row r="563" spans="2:20" ht="19.5" customHeight="1">
      <c r="C563" s="281"/>
    </row>
    <row r="564" spans="2:20" ht="12" customHeight="1">
      <c r="C564" s="281"/>
    </row>
    <row r="565" spans="2:20" ht="12" customHeight="1">
      <c r="C565" s="281"/>
    </row>
    <row r="566" spans="2:20" ht="12" customHeight="1">
      <c r="C566" s="281"/>
    </row>
    <row r="567" spans="2:20" ht="12" customHeight="1">
      <c r="C567" s="281"/>
    </row>
    <row r="568" spans="2:20" ht="12" customHeight="1">
      <c r="C568" s="281"/>
    </row>
    <row r="569" spans="2:20" ht="12" customHeight="1">
      <c r="C569" s="281"/>
    </row>
    <row r="570" spans="2:20" ht="12" customHeight="1">
      <c r="C570" s="281"/>
    </row>
    <row r="571" spans="2:20" ht="12" customHeight="1">
      <c r="C571" s="281"/>
    </row>
    <row r="572" spans="2:20" ht="12" customHeight="1">
      <c r="C572" s="281"/>
    </row>
    <row r="573" spans="2:20" ht="12" customHeight="1">
      <c r="C573" s="282"/>
    </row>
    <row r="574" spans="2:20" ht="17.25" customHeight="1" thickBot="1">
      <c r="B574" s="35"/>
      <c r="C574" s="283" t="s">
        <v>82</v>
      </c>
      <c r="D574" s="283"/>
      <c r="E574" s="283"/>
      <c r="F574" s="283"/>
      <c r="G574" s="283"/>
      <c r="H574" s="283"/>
      <c r="I574" s="285">
        <v>11</v>
      </c>
      <c r="J574" s="285"/>
      <c r="K574" s="36"/>
      <c r="L574" s="36"/>
      <c r="M574" s="36"/>
      <c r="N574" s="36"/>
      <c r="O574" s="36"/>
      <c r="P574" s="37"/>
      <c r="T574" s="29" t="s">
        <v>83</v>
      </c>
    </row>
    <row r="575" spans="2:20" ht="17.25" customHeight="1" thickTop="1">
      <c r="B575" s="38"/>
      <c r="C575" s="284"/>
      <c r="D575" s="284"/>
      <c r="E575" s="284"/>
      <c r="F575" s="284"/>
      <c r="G575" s="284"/>
      <c r="H575" s="284"/>
      <c r="I575" s="286"/>
      <c r="J575" s="286"/>
      <c r="K575" s="31"/>
      <c r="L575" s="232" t="s">
        <v>84</v>
      </c>
      <c r="M575" s="233"/>
      <c r="N575" s="233"/>
      <c r="O575" s="233"/>
      <c r="P575" s="234"/>
      <c r="T575" s="29" t="s">
        <v>85</v>
      </c>
    </row>
    <row r="576" spans="2:20" ht="9.75" customHeight="1">
      <c r="B576" s="38"/>
      <c r="C576" s="31"/>
      <c r="D576" s="31"/>
      <c r="E576" s="31"/>
      <c r="F576" s="31"/>
      <c r="G576" s="31"/>
      <c r="H576" s="31"/>
      <c r="I576" s="31"/>
      <c r="J576" s="31"/>
      <c r="K576" s="31"/>
      <c r="L576" s="235"/>
      <c r="M576" s="236"/>
      <c r="N576" s="236"/>
      <c r="O576" s="236"/>
      <c r="P576" s="237"/>
    </row>
    <row r="577" spans="2:21" ht="17.25" customHeight="1">
      <c r="B577" s="38"/>
      <c r="C577" s="186" t="s">
        <v>56</v>
      </c>
      <c r="D577" s="275">
        <f>IF(基本情報入力欄!D11="","",基本情報入力欄!D11)</f>
        <v>44536</v>
      </c>
      <c r="E577" s="276"/>
      <c r="F577" s="276"/>
      <c r="G577" s="276"/>
      <c r="H577" s="276"/>
      <c r="I577" s="277"/>
      <c r="J577" s="56"/>
      <c r="K577" s="31"/>
      <c r="L577" s="235"/>
      <c r="M577" s="236"/>
      <c r="N577" s="236"/>
      <c r="O577" s="236"/>
      <c r="P577" s="237"/>
    </row>
    <row r="578" spans="2:21" ht="11.25" customHeight="1" thickBot="1">
      <c r="B578" s="38"/>
      <c r="C578" s="36"/>
      <c r="D578" s="36"/>
      <c r="E578" s="36"/>
      <c r="F578" s="36"/>
      <c r="G578" s="36"/>
      <c r="H578" s="36"/>
      <c r="I578" s="57"/>
      <c r="J578" s="41"/>
      <c r="K578" s="31"/>
      <c r="L578" s="238"/>
      <c r="M578" s="239"/>
      <c r="N578" s="239"/>
      <c r="O578" s="239"/>
      <c r="P578" s="240"/>
    </row>
    <row r="579" spans="2:21" ht="12" customHeight="1" thickTop="1">
      <c r="B579" s="38"/>
      <c r="C579" s="31"/>
      <c r="D579" s="31"/>
      <c r="E579" s="31"/>
      <c r="F579" s="31"/>
      <c r="G579" s="31"/>
      <c r="H579" s="31"/>
      <c r="I579" s="31"/>
      <c r="J579" s="31"/>
      <c r="K579" s="31"/>
      <c r="L579" s="44"/>
      <c r="M579" s="44"/>
      <c r="N579" s="44"/>
      <c r="O579" s="44"/>
      <c r="P579" s="40"/>
      <c r="Q579" s="45"/>
      <c r="R579" s="45"/>
      <c r="S579" s="45"/>
      <c r="T579" s="45"/>
    </row>
    <row r="580" spans="2:21" ht="17.25" customHeight="1" thickBot="1">
      <c r="B580" s="38"/>
      <c r="C580" s="31" t="s">
        <v>91</v>
      </c>
      <c r="D580" s="31"/>
      <c r="E580" s="31"/>
      <c r="F580" s="31"/>
      <c r="G580" s="31"/>
      <c r="H580" s="31"/>
      <c r="I580" s="31"/>
      <c r="J580" s="31"/>
      <c r="K580" s="31"/>
      <c r="L580" s="44"/>
      <c r="M580" s="44"/>
      <c r="N580" s="44"/>
      <c r="O580" s="44"/>
      <c r="P580" s="40"/>
      <c r="Q580" s="45"/>
      <c r="R580" s="45"/>
      <c r="S580" s="45"/>
      <c r="T580" s="45"/>
    </row>
    <row r="581" spans="2:21" ht="17.25" customHeight="1">
      <c r="B581" s="60" t="s">
        <v>92</v>
      </c>
      <c r="C581" s="185" t="s">
        <v>93</v>
      </c>
      <c r="D581" s="278"/>
      <c r="E581" s="279"/>
      <c r="F581" s="279"/>
      <c r="G581" s="279"/>
      <c r="H581" s="279"/>
      <c r="I581" s="279"/>
      <c r="J581" s="280"/>
      <c r="K581" s="61"/>
      <c r="L581" s="62"/>
      <c r="M581" s="63" t="s">
        <v>94</v>
      </c>
      <c r="N581" s="61"/>
      <c r="O581" s="61"/>
      <c r="P581" s="64"/>
      <c r="R581" s="65"/>
      <c r="S581" s="31" t="s">
        <v>95</v>
      </c>
    </row>
    <row r="582" spans="2:21" ht="17.25" customHeight="1">
      <c r="B582" s="66"/>
      <c r="C582" s="186" t="s">
        <v>96</v>
      </c>
      <c r="D582" s="223"/>
      <c r="E582" s="224"/>
      <c r="F582" s="224"/>
      <c r="G582" s="224"/>
      <c r="H582" s="224"/>
      <c r="I582" s="224"/>
      <c r="J582" s="224"/>
      <c r="K582" s="224"/>
      <c r="L582" s="225"/>
      <c r="M582" s="241" t="s">
        <v>194</v>
      </c>
      <c r="N582" s="231"/>
      <c r="O582" s="231"/>
      <c r="P582" s="67"/>
      <c r="R582" s="68"/>
      <c r="S582" s="29" t="s">
        <v>98</v>
      </c>
    </row>
    <row r="583" spans="2:21" ht="17.25" customHeight="1" thickBot="1">
      <c r="B583" s="66"/>
      <c r="C583" s="186" t="s">
        <v>99</v>
      </c>
      <c r="D583" s="242"/>
      <c r="E583" s="243"/>
      <c r="F583" s="243"/>
      <c r="G583" s="243"/>
      <c r="H583" s="244"/>
      <c r="I583" s="69"/>
      <c r="J583" s="70"/>
      <c r="K583" s="71"/>
      <c r="L583" s="71"/>
      <c r="M583" s="231" t="s">
        <v>195</v>
      </c>
      <c r="N583" s="231"/>
      <c r="O583" s="231"/>
      <c r="P583" s="67"/>
    </row>
    <row r="584" spans="2:21" ht="17.25" customHeight="1">
      <c r="B584" s="66"/>
      <c r="C584" s="186" t="s">
        <v>100</v>
      </c>
      <c r="D584" s="245"/>
      <c r="E584" s="246"/>
      <c r="F584" s="246"/>
      <c r="G584" s="246"/>
      <c r="H584" s="246"/>
      <c r="I584" s="246"/>
      <c r="J584" s="247"/>
      <c r="K584" s="195" t="s">
        <v>101</v>
      </c>
      <c r="L584" s="72"/>
      <c r="M584" s="231" t="s">
        <v>97</v>
      </c>
      <c r="N584" s="231"/>
      <c r="O584" s="231"/>
      <c r="P584" s="67"/>
      <c r="R584" s="73" t="s">
        <v>102</v>
      </c>
      <c r="S584" s="74"/>
      <c r="T584" s="74"/>
      <c r="U584" s="75"/>
    </row>
    <row r="585" spans="2:21" ht="17.25" customHeight="1">
      <c r="B585" s="66"/>
      <c r="C585" s="190"/>
      <c r="D585" s="248" t="s">
        <v>103</v>
      </c>
      <c r="E585" s="249"/>
      <c r="F585" s="249"/>
      <c r="G585" s="249"/>
      <c r="H585" s="249"/>
      <c r="I585" s="249"/>
      <c r="J585" s="249"/>
      <c r="K585" s="182" t="s">
        <v>104</v>
      </c>
      <c r="L585" s="182" t="s">
        <v>105</v>
      </c>
      <c r="M585" s="182" t="s">
        <v>106</v>
      </c>
      <c r="N585" s="163" t="s">
        <v>107</v>
      </c>
      <c r="O585" s="53"/>
      <c r="P585" s="67"/>
      <c r="R585" s="76"/>
      <c r="S585" s="31" t="s">
        <v>108</v>
      </c>
      <c r="T585" s="31"/>
      <c r="U585" s="77"/>
    </row>
    <row r="586" spans="2:21" ht="17.25" customHeight="1">
      <c r="B586" s="66"/>
      <c r="C586" s="190" t="s">
        <v>109</v>
      </c>
      <c r="D586" s="250"/>
      <c r="E586" s="251"/>
      <c r="F586" s="251"/>
      <c r="G586" s="251"/>
      <c r="H586" s="251"/>
      <c r="I586" s="251"/>
      <c r="J586" s="251"/>
      <c r="K586" s="78"/>
      <c r="L586" s="179"/>
      <c r="M586" s="206"/>
      <c r="N586" s="207">
        <f t="shared" ref="N586:N594" si="10">L586*M586</f>
        <v>0</v>
      </c>
      <c r="O586" s="193" t="s">
        <v>101</v>
      </c>
      <c r="P586" s="67"/>
      <c r="Q586" s="31"/>
      <c r="R586" s="76" t="s">
        <v>110</v>
      </c>
      <c r="S586" s="31"/>
      <c r="T586" s="31"/>
      <c r="U586" s="77"/>
    </row>
    <row r="587" spans="2:21" ht="17.25" customHeight="1">
      <c r="B587" s="66"/>
      <c r="C587" s="190" t="s">
        <v>111</v>
      </c>
      <c r="D587" s="250"/>
      <c r="E587" s="251"/>
      <c r="F587" s="251"/>
      <c r="G587" s="251"/>
      <c r="H587" s="251"/>
      <c r="I587" s="251"/>
      <c r="J587" s="251"/>
      <c r="K587" s="78"/>
      <c r="L587" s="179"/>
      <c r="M587" s="206"/>
      <c r="N587" s="207">
        <f t="shared" si="10"/>
        <v>0</v>
      </c>
      <c r="O587" s="79"/>
      <c r="P587" s="67"/>
      <c r="Q587" s="31"/>
      <c r="R587" s="76"/>
      <c r="S587" s="31"/>
      <c r="T587" s="31"/>
      <c r="U587" s="77"/>
    </row>
    <row r="588" spans="2:21" ht="17.25" customHeight="1">
      <c r="B588" s="66"/>
      <c r="C588" s="190" t="s">
        <v>112</v>
      </c>
      <c r="D588" s="267"/>
      <c r="E588" s="268"/>
      <c r="F588" s="268"/>
      <c r="G588" s="268"/>
      <c r="H588" s="268"/>
      <c r="I588" s="268"/>
      <c r="J588" s="268"/>
      <c r="K588" s="80"/>
      <c r="L588" s="180"/>
      <c r="M588" s="208"/>
      <c r="N588" s="207">
        <f t="shared" si="10"/>
        <v>0</v>
      </c>
      <c r="O588" s="79"/>
      <c r="P588" s="67"/>
      <c r="Q588" s="31"/>
      <c r="R588" s="76"/>
      <c r="S588" s="31"/>
      <c r="T588" s="31"/>
      <c r="U588" s="77"/>
    </row>
    <row r="589" spans="2:21" ht="17.25" customHeight="1">
      <c r="B589" s="66"/>
      <c r="C589" s="190" t="s">
        <v>113</v>
      </c>
      <c r="D589" s="267"/>
      <c r="E589" s="268"/>
      <c r="F589" s="268"/>
      <c r="G589" s="268"/>
      <c r="H589" s="268"/>
      <c r="I589" s="268"/>
      <c r="J589" s="268"/>
      <c r="K589" s="80"/>
      <c r="L589" s="180"/>
      <c r="M589" s="208"/>
      <c r="N589" s="207">
        <f t="shared" si="10"/>
        <v>0</v>
      </c>
      <c r="O589" s="79"/>
      <c r="P589" s="67"/>
      <c r="Q589" s="31"/>
      <c r="R589" s="76"/>
      <c r="S589" s="31"/>
      <c r="T589" s="31"/>
      <c r="U589" s="77"/>
    </row>
    <row r="590" spans="2:21" ht="17.25" customHeight="1">
      <c r="B590" s="66"/>
      <c r="C590" s="190" t="s">
        <v>114</v>
      </c>
      <c r="D590" s="267"/>
      <c r="E590" s="268"/>
      <c r="F590" s="268"/>
      <c r="G590" s="268"/>
      <c r="H590" s="268"/>
      <c r="I590" s="268"/>
      <c r="J590" s="268"/>
      <c r="K590" s="80"/>
      <c r="L590" s="180"/>
      <c r="M590" s="208"/>
      <c r="N590" s="207">
        <f t="shared" si="10"/>
        <v>0</v>
      </c>
      <c r="O590" s="79"/>
      <c r="P590" s="67"/>
      <c r="Q590" s="31"/>
      <c r="R590" s="76"/>
      <c r="S590" s="31"/>
      <c r="T590" s="31"/>
      <c r="U590" s="77"/>
    </row>
    <row r="591" spans="2:21" ht="17.25" customHeight="1">
      <c r="B591" s="66"/>
      <c r="C591" s="190" t="s">
        <v>115</v>
      </c>
      <c r="D591" s="250"/>
      <c r="E591" s="251"/>
      <c r="F591" s="251"/>
      <c r="G591" s="251"/>
      <c r="H591" s="251"/>
      <c r="I591" s="251"/>
      <c r="J591" s="251"/>
      <c r="K591" s="78"/>
      <c r="L591" s="179"/>
      <c r="M591" s="206"/>
      <c r="N591" s="207">
        <f t="shared" si="10"/>
        <v>0</v>
      </c>
      <c r="O591" s="79"/>
      <c r="P591" s="67"/>
      <c r="Q591" s="31"/>
      <c r="R591" s="76"/>
      <c r="S591" s="31"/>
      <c r="T591" s="31"/>
      <c r="U591" s="77"/>
    </row>
    <row r="592" spans="2:21" ht="17.25" customHeight="1">
      <c r="B592" s="66"/>
      <c r="C592" s="190" t="s">
        <v>116</v>
      </c>
      <c r="D592" s="250"/>
      <c r="E592" s="251"/>
      <c r="F592" s="251"/>
      <c r="G592" s="251"/>
      <c r="H592" s="251"/>
      <c r="I592" s="251"/>
      <c r="J592" s="251"/>
      <c r="K592" s="78"/>
      <c r="L592" s="179"/>
      <c r="M592" s="206"/>
      <c r="N592" s="207">
        <f t="shared" si="10"/>
        <v>0</v>
      </c>
      <c r="O592" s="79"/>
      <c r="P592" s="67"/>
      <c r="Q592" s="31"/>
      <c r="R592" s="76"/>
      <c r="S592" s="31"/>
      <c r="T592" s="31"/>
      <c r="U592" s="77"/>
    </row>
    <row r="593" spans="2:21" ht="17.25" customHeight="1">
      <c r="B593" s="66"/>
      <c r="C593" s="190" t="s">
        <v>117</v>
      </c>
      <c r="D593" s="250"/>
      <c r="E593" s="251"/>
      <c r="F593" s="251"/>
      <c r="G593" s="251"/>
      <c r="H593" s="251"/>
      <c r="I593" s="251"/>
      <c r="J593" s="251"/>
      <c r="K593" s="78"/>
      <c r="L593" s="179"/>
      <c r="M593" s="206"/>
      <c r="N593" s="207">
        <f t="shared" si="10"/>
        <v>0</v>
      </c>
      <c r="O593" s="79"/>
      <c r="P593" s="67"/>
      <c r="Q593" s="31"/>
      <c r="R593" s="76"/>
      <c r="S593" s="31"/>
      <c r="T593" s="31"/>
      <c r="U593" s="77"/>
    </row>
    <row r="594" spans="2:21" ht="17.25" customHeight="1">
      <c r="B594" s="66"/>
      <c r="C594" s="190" t="s">
        <v>118</v>
      </c>
      <c r="D594" s="267"/>
      <c r="E594" s="268"/>
      <c r="F594" s="268"/>
      <c r="G594" s="268"/>
      <c r="H594" s="268"/>
      <c r="I594" s="268"/>
      <c r="J594" s="268"/>
      <c r="K594" s="80"/>
      <c r="L594" s="180"/>
      <c r="M594" s="208"/>
      <c r="N594" s="207">
        <f t="shared" si="10"/>
        <v>0</v>
      </c>
      <c r="O594" s="79"/>
      <c r="P594" s="67"/>
      <c r="Q594" s="31"/>
      <c r="R594" s="76"/>
      <c r="S594" s="31"/>
      <c r="T594" s="31"/>
      <c r="U594" s="77"/>
    </row>
    <row r="595" spans="2:21" ht="17.25" customHeight="1">
      <c r="B595" s="66"/>
      <c r="C595" s="191" t="s">
        <v>119</v>
      </c>
      <c r="D595" s="272">
        <f>SUM(N586:N594)</f>
        <v>0</v>
      </c>
      <c r="E595" s="273"/>
      <c r="F595" s="273"/>
      <c r="G595" s="273"/>
      <c r="H595" s="273"/>
      <c r="I595" s="273"/>
      <c r="J595" s="274"/>
      <c r="K595" s="189" t="s">
        <v>120</v>
      </c>
      <c r="L595" s="209" t="str">
        <f>IF(D584="","",IF(D584="単価契約","",(O608+D595)/D584))</f>
        <v/>
      </c>
      <c r="M595" s="194" t="s">
        <v>121</v>
      </c>
      <c r="N595" s="81"/>
      <c r="O595" s="81"/>
      <c r="P595" s="82"/>
      <c r="Q595" s="83"/>
      <c r="R595" s="76" t="s">
        <v>122</v>
      </c>
      <c r="S595" s="31"/>
      <c r="T595" s="31"/>
      <c r="U595" s="77"/>
    </row>
    <row r="596" spans="2:21" ht="17.25" customHeight="1">
      <c r="B596" s="66"/>
      <c r="C596" s="187" t="s">
        <v>123</v>
      </c>
      <c r="D596" s="252">
        <f>ROUNDDOWN(D595*K596,0)</f>
        <v>0</v>
      </c>
      <c r="E596" s="253"/>
      <c r="F596" s="253"/>
      <c r="G596" s="253"/>
      <c r="H596" s="253"/>
      <c r="I596" s="253"/>
      <c r="J596" s="254"/>
      <c r="K596" s="84"/>
      <c r="L596" s="85" t="s">
        <v>124</v>
      </c>
      <c r="M596" s="81"/>
      <c r="N596" s="81"/>
      <c r="O596" s="81"/>
      <c r="P596" s="82"/>
      <c r="Q596" s="83"/>
      <c r="R596" s="76" t="s">
        <v>125</v>
      </c>
      <c r="S596" s="31"/>
      <c r="T596" s="31"/>
      <c r="U596" s="77"/>
    </row>
    <row r="597" spans="2:21" ht="17.25" customHeight="1">
      <c r="B597" s="66"/>
      <c r="C597" s="188" t="s">
        <v>126</v>
      </c>
      <c r="D597" s="255">
        <f>SUM(D595:J596)</f>
        <v>0</v>
      </c>
      <c r="E597" s="256"/>
      <c r="F597" s="256"/>
      <c r="G597" s="256"/>
      <c r="H597" s="256"/>
      <c r="I597" s="256"/>
      <c r="J597" s="257"/>
      <c r="K597" s="53"/>
      <c r="L597" s="53" t="s">
        <v>127</v>
      </c>
      <c r="M597" s="53"/>
      <c r="N597" s="53"/>
      <c r="O597" s="53"/>
      <c r="P597" s="67"/>
      <c r="R597" s="76"/>
      <c r="S597" s="31"/>
      <c r="T597" s="31"/>
      <c r="U597" s="77"/>
    </row>
    <row r="598" spans="2:21" ht="18" customHeight="1">
      <c r="B598" s="66"/>
      <c r="C598" s="53"/>
      <c r="D598" s="53"/>
      <c r="E598" s="53"/>
      <c r="F598" s="53"/>
      <c r="G598" s="53"/>
      <c r="H598" s="53"/>
      <c r="I598" s="53"/>
      <c r="J598" s="53"/>
      <c r="K598" s="53"/>
      <c r="L598" s="53"/>
      <c r="M598" s="53"/>
      <c r="N598" s="53"/>
      <c r="O598" s="53"/>
      <c r="P598" s="67"/>
      <c r="R598" s="76" t="s">
        <v>128</v>
      </c>
      <c r="S598" s="31"/>
      <c r="T598" s="31"/>
      <c r="U598" s="77"/>
    </row>
    <row r="599" spans="2:21" ht="18" customHeight="1" thickBot="1">
      <c r="B599" s="66"/>
      <c r="C599" s="53"/>
      <c r="D599" s="53" t="s">
        <v>129</v>
      </c>
      <c r="E599" s="53"/>
      <c r="F599" s="53"/>
      <c r="G599" s="53"/>
      <c r="H599" s="53"/>
      <c r="I599" s="53"/>
      <c r="J599" s="53"/>
      <c r="K599" s="53"/>
      <c r="L599" s="53"/>
      <c r="M599" s="53"/>
      <c r="N599" s="53"/>
      <c r="O599" s="53"/>
      <c r="P599" s="67"/>
      <c r="R599" s="76" t="s">
        <v>130</v>
      </c>
      <c r="S599" s="31"/>
      <c r="T599" s="31"/>
      <c r="U599" s="77"/>
    </row>
    <row r="600" spans="2:21" ht="18" customHeight="1" thickTop="1" thickBot="1">
      <c r="B600" s="66"/>
      <c r="C600" s="53"/>
      <c r="D600" s="258" t="s">
        <v>100</v>
      </c>
      <c r="E600" s="259"/>
      <c r="F600" s="259"/>
      <c r="G600" s="259"/>
      <c r="H600" s="259"/>
      <c r="I600" s="259"/>
      <c r="J600" s="260"/>
      <c r="K600" s="178">
        <f>D584</f>
        <v>0</v>
      </c>
      <c r="L600" s="181"/>
      <c r="M600" s="181"/>
      <c r="N600" s="181"/>
      <c r="O600" s="87"/>
      <c r="P600" s="67"/>
      <c r="R600" s="88" t="s">
        <v>131</v>
      </c>
      <c r="S600" s="89"/>
      <c r="T600" s="89"/>
      <c r="U600" s="90"/>
    </row>
    <row r="601" spans="2:21" ht="19.5" customHeight="1">
      <c r="B601" s="66"/>
      <c r="C601" s="53"/>
      <c r="D601" s="261" t="s">
        <v>132</v>
      </c>
      <c r="E601" s="262"/>
      <c r="F601" s="262"/>
      <c r="G601" s="262"/>
      <c r="H601" s="262"/>
      <c r="I601" s="262"/>
      <c r="J601" s="263"/>
      <c r="K601" s="167"/>
      <c r="L601" s="191" t="s">
        <v>133</v>
      </c>
      <c r="M601" s="170"/>
      <c r="N601" s="191" t="s">
        <v>134</v>
      </c>
      <c r="O601" s="173"/>
      <c r="P601" s="67"/>
    </row>
    <row r="602" spans="2:21" ht="19.5" customHeight="1">
      <c r="B602" s="66"/>
      <c r="C602" s="53"/>
      <c r="D602" s="264" t="s">
        <v>135</v>
      </c>
      <c r="E602" s="265"/>
      <c r="F602" s="265"/>
      <c r="G602" s="265"/>
      <c r="H602" s="265"/>
      <c r="I602" s="265"/>
      <c r="J602" s="266"/>
      <c r="K602" s="168"/>
      <c r="L602" s="192" t="s">
        <v>136</v>
      </c>
      <c r="M602" s="171"/>
      <c r="N602" s="192" t="s">
        <v>137</v>
      </c>
      <c r="O602" s="174"/>
      <c r="P602" s="67"/>
    </row>
    <row r="603" spans="2:21" ht="19.5" customHeight="1">
      <c r="B603" s="66"/>
      <c r="C603" s="53"/>
      <c r="D603" s="264" t="s">
        <v>138</v>
      </c>
      <c r="E603" s="265"/>
      <c r="F603" s="265"/>
      <c r="G603" s="265"/>
      <c r="H603" s="265"/>
      <c r="I603" s="265"/>
      <c r="J603" s="266"/>
      <c r="K603" s="168"/>
      <c r="L603" s="192" t="s">
        <v>139</v>
      </c>
      <c r="M603" s="171"/>
      <c r="N603" s="192" t="s">
        <v>140</v>
      </c>
      <c r="O603" s="174"/>
      <c r="P603" s="67"/>
    </row>
    <row r="604" spans="2:21" ht="19.5" customHeight="1">
      <c r="B604" s="66"/>
      <c r="C604" s="53"/>
      <c r="D604" s="264" t="s">
        <v>141</v>
      </c>
      <c r="E604" s="265"/>
      <c r="F604" s="265"/>
      <c r="G604" s="265"/>
      <c r="H604" s="265"/>
      <c r="I604" s="265"/>
      <c r="J604" s="266"/>
      <c r="K604" s="168"/>
      <c r="L604" s="192" t="s">
        <v>142</v>
      </c>
      <c r="M604" s="171"/>
      <c r="N604" s="192" t="s">
        <v>143</v>
      </c>
      <c r="O604" s="174"/>
      <c r="P604" s="67"/>
    </row>
    <row r="605" spans="2:21" ht="19.5" customHeight="1">
      <c r="B605" s="66"/>
      <c r="C605" s="53"/>
      <c r="D605" s="264" t="s">
        <v>144</v>
      </c>
      <c r="E605" s="265"/>
      <c r="F605" s="265"/>
      <c r="G605" s="265"/>
      <c r="H605" s="265"/>
      <c r="I605" s="265"/>
      <c r="J605" s="266"/>
      <c r="K605" s="168"/>
      <c r="L605" s="192" t="s">
        <v>145</v>
      </c>
      <c r="M605" s="171"/>
      <c r="N605" s="192" t="s">
        <v>146</v>
      </c>
      <c r="O605" s="174"/>
      <c r="P605" s="67"/>
    </row>
    <row r="606" spans="2:21" ht="19.5" customHeight="1">
      <c r="B606" s="66"/>
      <c r="C606" s="53"/>
      <c r="D606" s="264" t="s">
        <v>147</v>
      </c>
      <c r="E606" s="265"/>
      <c r="F606" s="265"/>
      <c r="G606" s="265"/>
      <c r="H606" s="265"/>
      <c r="I606" s="265"/>
      <c r="J606" s="266"/>
      <c r="K606" s="168"/>
      <c r="L606" s="192" t="s">
        <v>148</v>
      </c>
      <c r="M606" s="171"/>
      <c r="N606" s="192" t="s">
        <v>149</v>
      </c>
      <c r="O606" s="174"/>
      <c r="P606" s="67"/>
    </row>
    <row r="607" spans="2:21" ht="19.5" customHeight="1">
      <c r="B607" s="66"/>
      <c r="C607" s="53"/>
      <c r="D607" s="264" t="s">
        <v>150</v>
      </c>
      <c r="E607" s="265"/>
      <c r="F607" s="265"/>
      <c r="G607" s="265"/>
      <c r="H607" s="265"/>
      <c r="I607" s="265"/>
      <c r="J607" s="266"/>
      <c r="K607" s="168"/>
      <c r="L607" s="192" t="s">
        <v>151</v>
      </c>
      <c r="M607" s="171"/>
      <c r="N607" s="203" t="s">
        <v>152</v>
      </c>
      <c r="O607" s="175"/>
      <c r="P607" s="67"/>
    </row>
    <row r="608" spans="2:21" ht="19.5" customHeight="1" thickBot="1">
      <c r="B608" s="66"/>
      <c r="C608" s="53"/>
      <c r="D608" s="264" t="s">
        <v>153</v>
      </c>
      <c r="E608" s="265"/>
      <c r="F608" s="265"/>
      <c r="G608" s="265"/>
      <c r="H608" s="265"/>
      <c r="I608" s="265"/>
      <c r="J608" s="266"/>
      <c r="K608" s="168"/>
      <c r="L608" s="192" t="s">
        <v>154</v>
      </c>
      <c r="M608" s="171"/>
      <c r="N608" s="204" t="s">
        <v>155</v>
      </c>
      <c r="O608" s="176">
        <f>SUM(K601:K609,M601:M609,O601:O607)</f>
        <v>0</v>
      </c>
      <c r="P608" s="67"/>
    </row>
    <row r="609" spans="2:16" ht="19.5" customHeight="1" thickTop="1" thickBot="1">
      <c r="B609" s="66"/>
      <c r="C609" s="53"/>
      <c r="D609" s="269" t="s">
        <v>156</v>
      </c>
      <c r="E609" s="270"/>
      <c r="F609" s="270"/>
      <c r="G609" s="270"/>
      <c r="H609" s="270"/>
      <c r="I609" s="270"/>
      <c r="J609" s="271"/>
      <c r="K609" s="169"/>
      <c r="L609" s="202" t="s">
        <v>157</v>
      </c>
      <c r="M609" s="172"/>
      <c r="N609" s="205" t="s">
        <v>158</v>
      </c>
      <c r="O609" s="177">
        <f>IF(D584="単価契約",0,K600-O608)</f>
        <v>0</v>
      </c>
      <c r="P609" s="67"/>
    </row>
    <row r="610" spans="2:16" ht="19.5" customHeight="1" thickTop="1" thickBot="1">
      <c r="B610" s="91"/>
      <c r="C610" s="92"/>
      <c r="D610" s="92"/>
      <c r="E610" s="92"/>
      <c r="F610" s="92"/>
      <c r="G610" s="92"/>
      <c r="H610" s="92"/>
      <c r="I610" s="92"/>
      <c r="J610" s="92"/>
      <c r="K610" s="92"/>
      <c r="L610" s="92"/>
      <c r="M610" s="92"/>
      <c r="N610" s="92"/>
      <c r="O610" s="92"/>
      <c r="P610" s="93"/>
    </row>
    <row r="611" spans="2:16" ht="19.5" customHeight="1">
      <c r="C611" s="281" t="s">
        <v>159</v>
      </c>
    </row>
    <row r="612" spans="2:16" ht="19.5" customHeight="1">
      <c r="C612" s="281"/>
    </row>
    <row r="613" spans="2:16" ht="19.5" customHeight="1">
      <c r="C613" s="281"/>
    </row>
    <row r="614" spans="2:16" ht="19.5" customHeight="1">
      <c r="C614" s="281"/>
    </row>
    <row r="615" spans="2:16" ht="19.5" customHeight="1">
      <c r="C615" s="281"/>
    </row>
    <row r="616" spans="2:16" ht="19.5" customHeight="1">
      <c r="C616" s="281"/>
    </row>
    <row r="617" spans="2:16" ht="19.5" customHeight="1">
      <c r="C617" s="281"/>
    </row>
    <row r="618" spans="2:16" ht="19.5" customHeight="1">
      <c r="C618" s="281"/>
    </row>
    <row r="619" spans="2:16" ht="19.5" customHeight="1">
      <c r="C619" s="281"/>
    </row>
    <row r="620" spans="2:16" ht="19.5" customHeight="1">
      <c r="C620" s="281"/>
    </row>
    <row r="621" spans="2:16" ht="12" customHeight="1">
      <c r="C621" s="281"/>
    </row>
    <row r="622" spans="2:16" ht="12" customHeight="1">
      <c r="C622" s="281"/>
    </row>
    <row r="623" spans="2:16" ht="12" customHeight="1">
      <c r="C623" s="281"/>
    </row>
    <row r="624" spans="2:16" ht="12" customHeight="1">
      <c r="C624" s="281"/>
    </row>
    <row r="625" spans="2:20" ht="12" customHeight="1">
      <c r="C625" s="281"/>
    </row>
    <row r="626" spans="2:20" ht="12" customHeight="1">
      <c r="C626" s="281"/>
    </row>
    <row r="627" spans="2:20" ht="12" customHeight="1">
      <c r="C627" s="281"/>
    </row>
    <row r="628" spans="2:20" ht="12" customHeight="1">
      <c r="C628" s="281"/>
    </row>
    <row r="629" spans="2:20" ht="12" customHeight="1">
      <c r="C629" s="281"/>
    </row>
    <row r="630" spans="2:20" ht="12" customHeight="1">
      <c r="C630" s="282"/>
    </row>
    <row r="631" spans="2:20" ht="17.25" customHeight="1" thickBot="1">
      <c r="B631" s="35"/>
      <c r="C631" s="283" t="s">
        <v>82</v>
      </c>
      <c r="D631" s="283"/>
      <c r="E631" s="283"/>
      <c r="F631" s="283"/>
      <c r="G631" s="283"/>
      <c r="H631" s="283"/>
      <c r="I631" s="285">
        <v>12</v>
      </c>
      <c r="J631" s="285"/>
      <c r="K631" s="36"/>
      <c r="L631" s="36"/>
      <c r="M631" s="36"/>
      <c r="N631" s="36"/>
      <c r="O631" s="36"/>
      <c r="P631" s="37"/>
      <c r="T631" s="29" t="s">
        <v>83</v>
      </c>
    </row>
    <row r="632" spans="2:20" ht="17.25" customHeight="1" thickTop="1">
      <c r="B632" s="38"/>
      <c r="C632" s="284"/>
      <c r="D632" s="284"/>
      <c r="E632" s="284"/>
      <c r="F632" s="284"/>
      <c r="G632" s="284"/>
      <c r="H632" s="284"/>
      <c r="I632" s="286"/>
      <c r="J632" s="286"/>
      <c r="K632" s="31"/>
      <c r="L632" s="232" t="s">
        <v>84</v>
      </c>
      <c r="M632" s="233"/>
      <c r="N632" s="233"/>
      <c r="O632" s="233"/>
      <c r="P632" s="234"/>
      <c r="T632" s="29" t="s">
        <v>85</v>
      </c>
    </row>
    <row r="633" spans="2:20" ht="9.75" customHeight="1">
      <c r="B633" s="38"/>
      <c r="C633" s="31"/>
      <c r="D633" s="31"/>
      <c r="E633" s="31"/>
      <c r="F633" s="31"/>
      <c r="G633" s="31"/>
      <c r="H633" s="31"/>
      <c r="I633" s="31"/>
      <c r="J633" s="31"/>
      <c r="K633" s="31"/>
      <c r="L633" s="235"/>
      <c r="M633" s="236"/>
      <c r="N633" s="236"/>
      <c r="O633" s="236"/>
      <c r="P633" s="237"/>
    </row>
    <row r="634" spans="2:20" ht="17.25" customHeight="1">
      <c r="B634" s="38"/>
      <c r="C634" s="186" t="s">
        <v>56</v>
      </c>
      <c r="D634" s="275">
        <f>IF(基本情報入力欄!D11="","",基本情報入力欄!D11)</f>
        <v>44536</v>
      </c>
      <c r="E634" s="276"/>
      <c r="F634" s="276"/>
      <c r="G634" s="276"/>
      <c r="H634" s="276"/>
      <c r="I634" s="277"/>
      <c r="J634" s="56"/>
      <c r="K634" s="31"/>
      <c r="L634" s="235"/>
      <c r="M634" s="236"/>
      <c r="N634" s="236"/>
      <c r="O634" s="236"/>
      <c r="P634" s="237"/>
    </row>
    <row r="635" spans="2:20" ht="11.25" customHeight="1" thickBot="1">
      <c r="B635" s="38"/>
      <c r="C635" s="36"/>
      <c r="D635" s="36"/>
      <c r="E635" s="36"/>
      <c r="F635" s="36"/>
      <c r="G635" s="36"/>
      <c r="H635" s="36"/>
      <c r="I635" s="57"/>
      <c r="J635" s="41"/>
      <c r="K635" s="31"/>
      <c r="L635" s="238"/>
      <c r="M635" s="239"/>
      <c r="N635" s="239"/>
      <c r="O635" s="239"/>
      <c r="P635" s="240"/>
    </row>
    <row r="636" spans="2:20" ht="12" customHeight="1" thickTop="1">
      <c r="B636" s="38"/>
      <c r="C636" s="31"/>
      <c r="D636" s="31"/>
      <c r="E636" s="31"/>
      <c r="F636" s="31"/>
      <c r="G636" s="31"/>
      <c r="H636" s="31"/>
      <c r="I636" s="31"/>
      <c r="J636" s="31"/>
      <c r="K636" s="31"/>
      <c r="L636" s="44"/>
      <c r="M636" s="44"/>
      <c r="N636" s="44"/>
      <c r="O636" s="44"/>
      <c r="P636" s="40"/>
      <c r="Q636" s="45"/>
      <c r="R636" s="45"/>
      <c r="S636" s="45"/>
      <c r="T636" s="45"/>
    </row>
    <row r="637" spans="2:20" ht="17.25" customHeight="1" thickBot="1">
      <c r="B637" s="38"/>
      <c r="C637" s="31" t="s">
        <v>91</v>
      </c>
      <c r="D637" s="31"/>
      <c r="E637" s="31"/>
      <c r="F637" s="31"/>
      <c r="G637" s="31"/>
      <c r="H637" s="31"/>
      <c r="I637" s="31"/>
      <c r="J637" s="31"/>
      <c r="K637" s="31"/>
      <c r="L637" s="44"/>
      <c r="M637" s="44"/>
      <c r="N637" s="44"/>
      <c r="O637" s="44"/>
      <c r="P637" s="40"/>
      <c r="Q637" s="45"/>
      <c r="R637" s="45"/>
      <c r="S637" s="45"/>
      <c r="T637" s="45"/>
    </row>
    <row r="638" spans="2:20" ht="17.25" customHeight="1">
      <c r="B638" s="60" t="s">
        <v>92</v>
      </c>
      <c r="C638" s="185" t="s">
        <v>93</v>
      </c>
      <c r="D638" s="278"/>
      <c r="E638" s="279"/>
      <c r="F638" s="279"/>
      <c r="G638" s="279"/>
      <c r="H638" s="279"/>
      <c r="I638" s="279"/>
      <c r="J638" s="280"/>
      <c r="K638" s="61"/>
      <c r="L638" s="62"/>
      <c r="M638" s="63" t="s">
        <v>94</v>
      </c>
      <c r="N638" s="61"/>
      <c r="O638" s="61"/>
      <c r="P638" s="64"/>
      <c r="R638" s="65"/>
      <c r="S638" s="31" t="s">
        <v>95</v>
      </c>
    </row>
    <row r="639" spans="2:20" ht="17.25" customHeight="1">
      <c r="B639" s="66"/>
      <c r="C639" s="186" t="s">
        <v>96</v>
      </c>
      <c r="D639" s="223"/>
      <c r="E639" s="224"/>
      <c r="F639" s="224"/>
      <c r="G639" s="224"/>
      <c r="H639" s="224"/>
      <c r="I639" s="224"/>
      <c r="J639" s="224"/>
      <c r="K639" s="224"/>
      <c r="L639" s="225"/>
      <c r="M639" s="241" t="s">
        <v>194</v>
      </c>
      <c r="N639" s="231"/>
      <c r="O639" s="231"/>
      <c r="P639" s="67"/>
      <c r="R639" s="68"/>
      <c r="S639" s="29" t="s">
        <v>98</v>
      </c>
    </row>
    <row r="640" spans="2:20" ht="17.25" customHeight="1" thickBot="1">
      <c r="B640" s="66"/>
      <c r="C640" s="186" t="s">
        <v>99</v>
      </c>
      <c r="D640" s="242"/>
      <c r="E640" s="243"/>
      <c r="F640" s="243"/>
      <c r="G640" s="243"/>
      <c r="H640" s="244"/>
      <c r="I640" s="69"/>
      <c r="J640" s="70"/>
      <c r="K640" s="71"/>
      <c r="L640" s="71"/>
      <c r="M640" s="231" t="s">
        <v>195</v>
      </c>
      <c r="N640" s="231"/>
      <c r="O640" s="231"/>
      <c r="P640" s="67"/>
    </row>
    <row r="641" spans="2:21" ht="17.25" customHeight="1">
      <c r="B641" s="66"/>
      <c r="C641" s="186" t="s">
        <v>100</v>
      </c>
      <c r="D641" s="245"/>
      <c r="E641" s="246"/>
      <c r="F641" s="246"/>
      <c r="G641" s="246"/>
      <c r="H641" s="246"/>
      <c r="I641" s="246"/>
      <c r="J641" s="247"/>
      <c r="K641" s="195" t="s">
        <v>101</v>
      </c>
      <c r="L641" s="72"/>
      <c r="M641" s="231" t="s">
        <v>97</v>
      </c>
      <c r="N641" s="231"/>
      <c r="O641" s="231"/>
      <c r="P641" s="67"/>
      <c r="R641" s="73" t="s">
        <v>102</v>
      </c>
      <c r="S641" s="74"/>
      <c r="T641" s="74"/>
      <c r="U641" s="75"/>
    </row>
    <row r="642" spans="2:21" ht="17.25" customHeight="1">
      <c r="B642" s="66"/>
      <c r="C642" s="190"/>
      <c r="D642" s="248" t="s">
        <v>103</v>
      </c>
      <c r="E642" s="249"/>
      <c r="F642" s="249"/>
      <c r="G642" s="249"/>
      <c r="H642" s="249"/>
      <c r="I642" s="249"/>
      <c r="J642" s="249"/>
      <c r="K642" s="182" t="s">
        <v>104</v>
      </c>
      <c r="L642" s="182" t="s">
        <v>105</v>
      </c>
      <c r="M642" s="182" t="s">
        <v>106</v>
      </c>
      <c r="N642" s="163" t="s">
        <v>107</v>
      </c>
      <c r="O642" s="53"/>
      <c r="P642" s="67"/>
      <c r="R642" s="76"/>
      <c r="S642" s="31" t="s">
        <v>108</v>
      </c>
      <c r="T642" s="31"/>
      <c r="U642" s="77"/>
    </row>
    <row r="643" spans="2:21" ht="17.25" customHeight="1">
      <c r="B643" s="66"/>
      <c r="C643" s="190" t="s">
        <v>109</v>
      </c>
      <c r="D643" s="250"/>
      <c r="E643" s="251"/>
      <c r="F643" s="251"/>
      <c r="G643" s="251"/>
      <c r="H643" s="251"/>
      <c r="I643" s="251"/>
      <c r="J643" s="251"/>
      <c r="K643" s="78"/>
      <c r="L643" s="179"/>
      <c r="M643" s="206"/>
      <c r="N643" s="207">
        <f t="shared" ref="N643:N651" si="11">L643*M643</f>
        <v>0</v>
      </c>
      <c r="O643" s="193" t="s">
        <v>101</v>
      </c>
      <c r="P643" s="67"/>
      <c r="Q643" s="31"/>
      <c r="R643" s="76" t="s">
        <v>110</v>
      </c>
      <c r="S643" s="31"/>
      <c r="T643" s="31"/>
      <c r="U643" s="77"/>
    </row>
    <row r="644" spans="2:21" ht="17.25" customHeight="1">
      <c r="B644" s="66"/>
      <c r="C644" s="190" t="s">
        <v>111</v>
      </c>
      <c r="D644" s="250"/>
      <c r="E644" s="251"/>
      <c r="F644" s="251"/>
      <c r="G644" s="251"/>
      <c r="H644" s="251"/>
      <c r="I644" s="251"/>
      <c r="J644" s="251"/>
      <c r="K644" s="78"/>
      <c r="L644" s="179"/>
      <c r="M644" s="206"/>
      <c r="N644" s="207">
        <f t="shared" si="11"/>
        <v>0</v>
      </c>
      <c r="O644" s="79"/>
      <c r="P644" s="67"/>
      <c r="Q644" s="31"/>
      <c r="R644" s="76"/>
      <c r="S644" s="31"/>
      <c r="T644" s="31"/>
      <c r="U644" s="77"/>
    </row>
    <row r="645" spans="2:21" ht="17.25" customHeight="1">
      <c r="B645" s="66"/>
      <c r="C645" s="190" t="s">
        <v>112</v>
      </c>
      <c r="D645" s="267"/>
      <c r="E645" s="268"/>
      <c r="F645" s="268"/>
      <c r="G645" s="268"/>
      <c r="H645" s="268"/>
      <c r="I645" s="268"/>
      <c r="J645" s="268"/>
      <c r="K645" s="80"/>
      <c r="L645" s="180"/>
      <c r="M645" s="208"/>
      <c r="N645" s="207">
        <f t="shared" si="11"/>
        <v>0</v>
      </c>
      <c r="O645" s="79"/>
      <c r="P645" s="67"/>
      <c r="Q645" s="31"/>
      <c r="R645" s="76"/>
      <c r="S645" s="31"/>
      <c r="T645" s="31"/>
      <c r="U645" s="77"/>
    </row>
    <row r="646" spans="2:21" ht="17.25" customHeight="1">
      <c r="B646" s="66"/>
      <c r="C646" s="190" t="s">
        <v>113</v>
      </c>
      <c r="D646" s="267"/>
      <c r="E646" s="268"/>
      <c r="F646" s="268"/>
      <c r="G646" s="268"/>
      <c r="H646" s="268"/>
      <c r="I646" s="268"/>
      <c r="J646" s="268"/>
      <c r="K646" s="80"/>
      <c r="L646" s="180"/>
      <c r="M646" s="208"/>
      <c r="N646" s="207">
        <f t="shared" si="11"/>
        <v>0</v>
      </c>
      <c r="O646" s="79"/>
      <c r="P646" s="67"/>
      <c r="Q646" s="31"/>
      <c r="R646" s="76"/>
      <c r="S646" s="31"/>
      <c r="T646" s="31"/>
      <c r="U646" s="77"/>
    </row>
    <row r="647" spans="2:21" ht="17.25" customHeight="1">
      <c r="B647" s="66"/>
      <c r="C647" s="190" t="s">
        <v>114</v>
      </c>
      <c r="D647" s="267"/>
      <c r="E647" s="268"/>
      <c r="F647" s="268"/>
      <c r="G647" s="268"/>
      <c r="H647" s="268"/>
      <c r="I647" s="268"/>
      <c r="J647" s="268"/>
      <c r="K647" s="80"/>
      <c r="L647" s="180"/>
      <c r="M647" s="208"/>
      <c r="N647" s="207">
        <f t="shared" si="11"/>
        <v>0</v>
      </c>
      <c r="O647" s="79"/>
      <c r="P647" s="67"/>
      <c r="Q647" s="31"/>
      <c r="R647" s="76"/>
      <c r="S647" s="31"/>
      <c r="T647" s="31"/>
      <c r="U647" s="77"/>
    </row>
    <row r="648" spans="2:21" ht="17.25" customHeight="1">
      <c r="B648" s="66"/>
      <c r="C648" s="190" t="s">
        <v>115</v>
      </c>
      <c r="D648" s="250"/>
      <c r="E648" s="251"/>
      <c r="F648" s="251"/>
      <c r="G648" s="251"/>
      <c r="H648" s="251"/>
      <c r="I648" s="251"/>
      <c r="J648" s="251"/>
      <c r="K648" s="78"/>
      <c r="L648" s="179"/>
      <c r="M648" s="206"/>
      <c r="N648" s="207">
        <f t="shared" si="11"/>
        <v>0</v>
      </c>
      <c r="O648" s="79"/>
      <c r="P648" s="67"/>
      <c r="Q648" s="31"/>
      <c r="R648" s="76"/>
      <c r="S648" s="31"/>
      <c r="T648" s="31"/>
      <c r="U648" s="77"/>
    </row>
    <row r="649" spans="2:21" ht="17.25" customHeight="1">
      <c r="B649" s="66"/>
      <c r="C649" s="190" t="s">
        <v>116</v>
      </c>
      <c r="D649" s="250"/>
      <c r="E649" s="251"/>
      <c r="F649" s="251"/>
      <c r="G649" s="251"/>
      <c r="H649" s="251"/>
      <c r="I649" s="251"/>
      <c r="J649" s="251"/>
      <c r="K649" s="78"/>
      <c r="L649" s="179"/>
      <c r="M649" s="206"/>
      <c r="N649" s="207">
        <f t="shared" si="11"/>
        <v>0</v>
      </c>
      <c r="O649" s="79"/>
      <c r="P649" s="67"/>
      <c r="Q649" s="31"/>
      <c r="R649" s="76"/>
      <c r="S649" s="31"/>
      <c r="T649" s="31"/>
      <c r="U649" s="77"/>
    </row>
    <row r="650" spans="2:21" ht="17.25" customHeight="1">
      <c r="B650" s="66"/>
      <c r="C650" s="190" t="s">
        <v>117</v>
      </c>
      <c r="D650" s="250"/>
      <c r="E650" s="251"/>
      <c r="F650" s="251"/>
      <c r="G650" s="251"/>
      <c r="H650" s="251"/>
      <c r="I650" s="251"/>
      <c r="J650" s="251"/>
      <c r="K650" s="78"/>
      <c r="L650" s="179"/>
      <c r="M650" s="206"/>
      <c r="N650" s="207">
        <f t="shared" si="11"/>
        <v>0</v>
      </c>
      <c r="O650" s="79"/>
      <c r="P650" s="67"/>
      <c r="Q650" s="31"/>
      <c r="R650" s="76"/>
      <c r="S650" s="31"/>
      <c r="T650" s="31"/>
      <c r="U650" s="77"/>
    </row>
    <row r="651" spans="2:21" ht="17.25" customHeight="1">
      <c r="B651" s="66"/>
      <c r="C651" s="190" t="s">
        <v>118</v>
      </c>
      <c r="D651" s="267"/>
      <c r="E651" s="268"/>
      <c r="F651" s="268"/>
      <c r="G651" s="268"/>
      <c r="H651" s="268"/>
      <c r="I651" s="268"/>
      <c r="J651" s="268"/>
      <c r="K651" s="80"/>
      <c r="L651" s="180"/>
      <c r="M651" s="208"/>
      <c r="N651" s="207">
        <f t="shared" si="11"/>
        <v>0</v>
      </c>
      <c r="O651" s="79"/>
      <c r="P651" s="67"/>
      <c r="Q651" s="31"/>
      <c r="R651" s="76"/>
      <c r="S651" s="31"/>
      <c r="T651" s="31"/>
      <c r="U651" s="77"/>
    </row>
    <row r="652" spans="2:21" ht="17.25" customHeight="1">
      <c r="B652" s="66"/>
      <c r="C652" s="191" t="s">
        <v>119</v>
      </c>
      <c r="D652" s="272">
        <f>SUM(N643:N651)</f>
        <v>0</v>
      </c>
      <c r="E652" s="273"/>
      <c r="F652" s="273"/>
      <c r="G652" s="273"/>
      <c r="H652" s="273"/>
      <c r="I652" s="273"/>
      <c r="J652" s="274"/>
      <c r="K652" s="189" t="s">
        <v>120</v>
      </c>
      <c r="L652" s="209" t="str">
        <f>IF(D641="","",IF(D641="単価契約","",(O665+D652)/D641))</f>
        <v/>
      </c>
      <c r="M652" s="194" t="s">
        <v>121</v>
      </c>
      <c r="N652" s="81"/>
      <c r="O652" s="81"/>
      <c r="P652" s="82"/>
      <c r="Q652" s="83"/>
      <c r="R652" s="76" t="s">
        <v>122</v>
      </c>
      <c r="S652" s="31"/>
      <c r="T652" s="31"/>
      <c r="U652" s="77"/>
    </row>
    <row r="653" spans="2:21" ht="17.25" customHeight="1">
      <c r="B653" s="66"/>
      <c r="C653" s="187" t="s">
        <v>123</v>
      </c>
      <c r="D653" s="252">
        <f>ROUNDDOWN(D652*K653,0)</f>
        <v>0</v>
      </c>
      <c r="E653" s="253"/>
      <c r="F653" s="253"/>
      <c r="G653" s="253"/>
      <c r="H653" s="253"/>
      <c r="I653" s="253"/>
      <c r="J653" s="254"/>
      <c r="K653" s="84"/>
      <c r="L653" s="85" t="s">
        <v>124</v>
      </c>
      <c r="M653" s="81"/>
      <c r="N653" s="81"/>
      <c r="O653" s="81"/>
      <c r="P653" s="82"/>
      <c r="Q653" s="83"/>
      <c r="R653" s="76" t="s">
        <v>125</v>
      </c>
      <c r="S653" s="31"/>
      <c r="T653" s="31"/>
      <c r="U653" s="77"/>
    </row>
    <row r="654" spans="2:21" ht="17.25" customHeight="1">
      <c r="B654" s="66"/>
      <c r="C654" s="188" t="s">
        <v>126</v>
      </c>
      <c r="D654" s="255">
        <f>SUM(D652:J653)</f>
        <v>0</v>
      </c>
      <c r="E654" s="256"/>
      <c r="F654" s="256"/>
      <c r="G654" s="256"/>
      <c r="H654" s="256"/>
      <c r="I654" s="256"/>
      <c r="J654" s="257"/>
      <c r="K654" s="53"/>
      <c r="L654" s="53" t="s">
        <v>127</v>
      </c>
      <c r="M654" s="53"/>
      <c r="N654" s="53"/>
      <c r="O654" s="53"/>
      <c r="P654" s="67"/>
      <c r="R654" s="76"/>
      <c r="S654" s="31"/>
      <c r="T654" s="31"/>
      <c r="U654" s="77"/>
    </row>
    <row r="655" spans="2:21" ht="18" customHeight="1">
      <c r="B655" s="66"/>
      <c r="C655" s="53"/>
      <c r="D655" s="53"/>
      <c r="E655" s="53"/>
      <c r="F655" s="53"/>
      <c r="G655" s="53"/>
      <c r="H655" s="53"/>
      <c r="I655" s="53"/>
      <c r="J655" s="53"/>
      <c r="K655" s="53"/>
      <c r="L655" s="53"/>
      <c r="M655" s="53"/>
      <c r="N655" s="53"/>
      <c r="O655" s="53"/>
      <c r="P655" s="67"/>
      <c r="R655" s="76" t="s">
        <v>128</v>
      </c>
      <c r="S655" s="31"/>
      <c r="T655" s="31"/>
      <c r="U655" s="77"/>
    </row>
    <row r="656" spans="2:21" ht="18" customHeight="1" thickBot="1">
      <c r="B656" s="66"/>
      <c r="C656" s="53"/>
      <c r="D656" s="53" t="s">
        <v>129</v>
      </c>
      <c r="E656" s="53"/>
      <c r="F656" s="53"/>
      <c r="G656" s="53"/>
      <c r="H656" s="53"/>
      <c r="I656" s="53"/>
      <c r="J656" s="53"/>
      <c r="K656" s="53"/>
      <c r="L656" s="53"/>
      <c r="M656" s="53"/>
      <c r="N656" s="53"/>
      <c r="O656" s="53"/>
      <c r="P656" s="67"/>
      <c r="R656" s="76" t="s">
        <v>130</v>
      </c>
      <c r="S656" s="31"/>
      <c r="T656" s="31"/>
      <c r="U656" s="77"/>
    </row>
    <row r="657" spans="2:21" ht="18" customHeight="1" thickTop="1" thickBot="1">
      <c r="B657" s="66"/>
      <c r="C657" s="53"/>
      <c r="D657" s="258" t="s">
        <v>100</v>
      </c>
      <c r="E657" s="259"/>
      <c r="F657" s="259"/>
      <c r="G657" s="259"/>
      <c r="H657" s="259"/>
      <c r="I657" s="259"/>
      <c r="J657" s="260"/>
      <c r="K657" s="178">
        <f>D641</f>
        <v>0</v>
      </c>
      <c r="L657" s="181"/>
      <c r="M657" s="181"/>
      <c r="N657" s="181"/>
      <c r="O657" s="87"/>
      <c r="P657" s="67"/>
      <c r="R657" s="88" t="s">
        <v>131</v>
      </c>
      <c r="S657" s="89"/>
      <c r="T657" s="89"/>
      <c r="U657" s="90"/>
    </row>
    <row r="658" spans="2:21" ht="19.5" customHeight="1">
      <c r="B658" s="66"/>
      <c r="C658" s="53"/>
      <c r="D658" s="261" t="s">
        <v>132</v>
      </c>
      <c r="E658" s="262"/>
      <c r="F658" s="262"/>
      <c r="G658" s="262"/>
      <c r="H658" s="262"/>
      <c r="I658" s="262"/>
      <c r="J658" s="263"/>
      <c r="K658" s="167"/>
      <c r="L658" s="191" t="s">
        <v>133</v>
      </c>
      <c r="M658" s="170"/>
      <c r="N658" s="191" t="s">
        <v>134</v>
      </c>
      <c r="O658" s="173"/>
      <c r="P658" s="67"/>
    </row>
    <row r="659" spans="2:21" ht="19.5" customHeight="1">
      <c r="B659" s="66"/>
      <c r="C659" s="53"/>
      <c r="D659" s="264" t="s">
        <v>135</v>
      </c>
      <c r="E659" s="265"/>
      <c r="F659" s="265"/>
      <c r="G659" s="265"/>
      <c r="H659" s="265"/>
      <c r="I659" s="265"/>
      <c r="J659" s="266"/>
      <c r="K659" s="168"/>
      <c r="L659" s="192" t="s">
        <v>136</v>
      </c>
      <c r="M659" s="171"/>
      <c r="N659" s="192" t="s">
        <v>137</v>
      </c>
      <c r="O659" s="174"/>
      <c r="P659" s="67"/>
    </row>
    <row r="660" spans="2:21" ht="19.5" customHeight="1">
      <c r="B660" s="66"/>
      <c r="C660" s="53"/>
      <c r="D660" s="264" t="s">
        <v>138</v>
      </c>
      <c r="E660" s="265"/>
      <c r="F660" s="265"/>
      <c r="G660" s="265"/>
      <c r="H660" s="265"/>
      <c r="I660" s="265"/>
      <c r="J660" s="266"/>
      <c r="K660" s="168"/>
      <c r="L660" s="192" t="s">
        <v>139</v>
      </c>
      <c r="M660" s="171"/>
      <c r="N660" s="192" t="s">
        <v>140</v>
      </c>
      <c r="O660" s="174"/>
      <c r="P660" s="67"/>
    </row>
    <row r="661" spans="2:21" ht="19.5" customHeight="1">
      <c r="B661" s="66"/>
      <c r="C661" s="53"/>
      <c r="D661" s="264" t="s">
        <v>141</v>
      </c>
      <c r="E661" s="265"/>
      <c r="F661" s="265"/>
      <c r="G661" s="265"/>
      <c r="H661" s="265"/>
      <c r="I661" s="265"/>
      <c r="J661" s="266"/>
      <c r="K661" s="168"/>
      <c r="L661" s="192" t="s">
        <v>142</v>
      </c>
      <c r="M661" s="171"/>
      <c r="N661" s="192" t="s">
        <v>143</v>
      </c>
      <c r="O661" s="174"/>
      <c r="P661" s="67"/>
    </row>
    <row r="662" spans="2:21" ht="19.5" customHeight="1">
      <c r="B662" s="66"/>
      <c r="C662" s="53"/>
      <c r="D662" s="264" t="s">
        <v>144</v>
      </c>
      <c r="E662" s="265"/>
      <c r="F662" s="265"/>
      <c r="G662" s="265"/>
      <c r="H662" s="265"/>
      <c r="I662" s="265"/>
      <c r="J662" s="266"/>
      <c r="K662" s="168"/>
      <c r="L662" s="192" t="s">
        <v>145</v>
      </c>
      <c r="M662" s="171"/>
      <c r="N662" s="192" t="s">
        <v>146</v>
      </c>
      <c r="O662" s="174"/>
      <c r="P662" s="67"/>
    </row>
    <row r="663" spans="2:21" ht="19.5" customHeight="1">
      <c r="B663" s="66"/>
      <c r="C663" s="53"/>
      <c r="D663" s="264" t="s">
        <v>147</v>
      </c>
      <c r="E663" s="265"/>
      <c r="F663" s="265"/>
      <c r="G663" s="265"/>
      <c r="H663" s="265"/>
      <c r="I663" s="265"/>
      <c r="J663" s="266"/>
      <c r="K663" s="168"/>
      <c r="L663" s="192" t="s">
        <v>148</v>
      </c>
      <c r="M663" s="171"/>
      <c r="N663" s="192" t="s">
        <v>149</v>
      </c>
      <c r="O663" s="174"/>
      <c r="P663" s="67"/>
    </row>
    <row r="664" spans="2:21" ht="19.5" customHeight="1">
      <c r="B664" s="66"/>
      <c r="C664" s="53"/>
      <c r="D664" s="264" t="s">
        <v>150</v>
      </c>
      <c r="E664" s="265"/>
      <c r="F664" s="265"/>
      <c r="G664" s="265"/>
      <c r="H664" s="265"/>
      <c r="I664" s="265"/>
      <c r="J664" s="266"/>
      <c r="K664" s="168"/>
      <c r="L664" s="192" t="s">
        <v>151</v>
      </c>
      <c r="M664" s="171"/>
      <c r="N664" s="203" t="s">
        <v>152</v>
      </c>
      <c r="O664" s="175"/>
      <c r="P664" s="67"/>
    </row>
    <row r="665" spans="2:21" ht="19.5" customHeight="1" thickBot="1">
      <c r="B665" s="66"/>
      <c r="C665" s="53"/>
      <c r="D665" s="264" t="s">
        <v>153</v>
      </c>
      <c r="E665" s="265"/>
      <c r="F665" s="265"/>
      <c r="G665" s="265"/>
      <c r="H665" s="265"/>
      <c r="I665" s="265"/>
      <c r="J665" s="266"/>
      <c r="K665" s="168"/>
      <c r="L665" s="192" t="s">
        <v>154</v>
      </c>
      <c r="M665" s="171"/>
      <c r="N665" s="204" t="s">
        <v>155</v>
      </c>
      <c r="O665" s="176">
        <f>SUM(K658:K666,M658:M666,O658:O664)</f>
        <v>0</v>
      </c>
      <c r="P665" s="67"/>
    </row>
    <row r="666" spans="2:21" ht="19.5" customHeight="1" thickTop="1" thickBot="1">
      <c r="B666" s="66"/>
      <c r="C666" s="53"/>
      <c r="D666" s="269" t="s">
        <v>156</v>
      </c>
      <c r="E666" s="270"/>
      <c r="F666" s="270"/>
      <c r="G666" s="270"/>
      <c r="H666" s="270"/>
      <c r="I666" s="270"/>
      <c r="J666" s="271"/>
      <c r="K666" s="169"/>
      <c r="L666" s="202" t="s">
        <v>157</v>
      </c>
      <c r="M666" s="172"/>
      <c r="N666" s="205" t="s">
        <v>158</v>
      </c>
      <c r="O666" s="177">
        <f>IF(D641="単価契約",0,K657-O665)</f>
        <v>0</v>
      </c>
      <c r="P666" s="67"/>
    </row>
    <row r="667" spans="2:21" ht="19.5" customHeight="1" thickTop="1" thickBot="1">
      <c r="B667" s="91"/>
      <c r="C667" s="92"/>
      <c r="D667" s="92"/>
      <c r="E667" s="92"/>
      <c r="F667" s="92"/>
      <c r="G667" s="92"/>
      <c r="H667" s="92"/>
      <c r="I667" s="92"/>
      <c r="J667" s="92"/>
      <c r="K667" s="92"/>
      <c r="L667" s="92"/>
      <c r="M667" s="92"/>
      <c r="N667" s="92"/>
      <c r="O667" s="92"/>
      <c r="P667" s="93"/>
    </row>
    <row r="668" spans="2:21" ht="19.5" customHeight="1">
      <c r="C668" s="281" t="s">
        <v>159</v>
      </c>
    </row>
    <row r="669" spans="2:21" ht="19.5" customHeight="1">
      <c r="C669" s="281"/>
    </row>
    <row r="670" spans="2:21" ht="19.5" customHeight="1">
      <c r="C670" s="281"/>
    </row>
    <row r="671" spans="2:21" ht="19.5" customHeight="1">
      <c r="C671" s="281"/>
    </row>
    <row r="672" spans="2:21" ht="19.5" customHeight="1">
      <c r="C672" s="281"/>
    </row>
    <row r="673" spans="2:20" ht="19.5" customHeight="1">
      <c r="C673" s="281"/>
    </row>
    <row r="674" spans="2:20" ht="19.5" customHeight="1">
      <c r="C674" s="281"/>
    </row>
    <row r="675" spans="2:20" ht="19.5" customHeight="1">
      <c r="C675" s="281"/>
    </row>
    <row r="676" spans="2:20" ht="19.5" customHeight="1">
      <c r="C676" s="281"/>
    </row>
    <row r="677" spans="2:20" ht="19.5" customHeight="1">
      <c r="C677" s="281"/>
    </row>
    <row r="678" spans="2:20" ht="12" customHeight="1">
      <c r="C678" s="281"/>
    </row>
    <row r="679" spans="2:20" ht="12" customHeight="1">
      <c r="C679" s="281"/>
    </row>
    <row r="680" spans="2:20" ht="12" customHeight="1">
      <c r="C680" s="281"/>
    </row>
    <row r="681" spans="2:20" ht="12" customHeight="1">
      <c r="C681" s="281"/>
    </row>
    <row r="682" spans="2:20" ht="12" customHeight="1">
      <c r="C682" s="281"/>
    </row>
    <row r="683" spans="2:20" ht="12" customHeight="1">
      <c r="C683" s="281"/>
    </row>
    <row r="684" spans="2:20" ht="12" customHeight="1">
      <c r="C684" s="281"/>
    </row>
    <row r="685" spans="2:20" ht="12" customHeight="1">
      <c r="C685" s="281"/>
    </row>
    <row r="686" spans="2:20" ht="12" customHeight="1">
      <c r="C686" s="281"/>
    </row>
    <row r="687" spans="2:20" ht="12" customHeight="1">
      <c r="C687" s="282"/>
    </row>
    <row r="688" spans="2:20" ht="17.25" customHeight="1" thickBot="1">
      <c r="B688" s="35"/>
      <c r="C688" s="283" t="s">
        <v>82</v>
      </c>
      <c r="D688" s="283"/>
      <c r="E688" s="283"/>
      <c r="F688" s="283"/>
      <c r="G688" s="283"/>
      <c r="H688" s="283"/>
      <c r="I688" s="285">
        <v>13</v>
      </c>
      <c r="J688" s="285"/>
      <c r="K688" s="36"/>
      <c r="L688" s="36"/>
      <c r="M688" s="36"/>
      <c r="N688" s="36"/>
      <c r="O688" s="36"/>
      <c r="P688" s="37"/>
      <c r="T688" s="29" t="s">
        <v>83</v>
      </c>
    </row>
    <row r="689" spans="2:21" ht="17.25" customHeight="1" thickTop="1">
      <c r="B689" s="38"/>
      <c r="C689" s="284"/>
      <c r="D689" s="284"/>
      <c r="E689" s="284"/>
      <c r="F689" s="284"/>
      <c r="G689" s="284"/>
      <c r="H689" s="284"/>
      <c r="I689" s="286"/>
      <c r="J689" s="286"/>
      <c r="K689" s="31"/>
      <c r="L689" s="232" t="s">
        <v>84</v>
      </c>
      <c r="M689" s="233"/>
      <c r="N689" s="233"/>
      <c r="O689" s="233"/>
      <c r="P689" s="234"/>
      <c r="T689" s="29" t="s">
        <v>85</v>
      </c>
    </row>
    <row r="690" spans="2:21" ht="9.75" customHeight="1">
      <c r="B690" s="38"/>
      <c r="C690" s="31"/>
      <c r="D690" s="31"/>
      <c r="E690" s="31"/>
      <c r="F690" s="31"/>
      <c r="G690" s="31"/>
      <c r="H690" s="31"/>
      <c r="I690" s="31"/>
      <c r="J690" s="31"/>
      <c r="K690" s="31"/>
      <c r="L690" s="235"/>
      <c r="M690" s="236"/>
      <c r="N690" s="236"/>
      <c r="O690" s="236"/>
      <c r="P690" s="237"/>
    </row>
    <row r="691" spans="2:21" ht="17.25" customHeight="1">
      <c r="B691" s="38"/>
      <c r="C691" s="186" t="s">
        <v>56</v>
      </c>
      <c r="D691" s="275">
        <f>IF(基本情報入力欄!D11="","",基本情報入力欄!D11)</f>
        <v>44536</v>
      </c>
      <c r="E691" s="276"/>
      <c r="F691" s="276"/>
      <c r="G691" s="276"/>
      <c r="H691" s="276"/>
      <c r="I691" s="277"/>
      <c r="J691" s="56"/>
      <c r="K691" s="31"/>
      <c r="L691" s="235"/>
      <c r="M691" s="236"/>
      <c r="N691" s="236"/>
      <c r="O691" s="236"/>
      <c r="P691" s="237"/>
    </row>
    <row r="692" spans="2:21" ht="11.25" customHeight="1" thickBot="1">
      <c r="B692" s="38"/>
      <c r="C692" s="36"/>
      <c r="D692" s="36"/>
      <c r="E692" s="36"/>
      <c r="F692" s="36"/>
      <c r="G692" s="36"/>
      <c r="H692" s="36"/>
      <c r="I692" s="57"/>
      <c r="J692" s="41"/>
      <c r="K692" s="31"/>
      <c r="L692" s="238"/>
      <c r="M692" s="239"/>
      <c r="N692" s="239"/>
      <c r="O692" s="239"/>
      <c r="P692" s="240"/>
    </row>
    <row r="693" spans="2:21" ht="12" customHeight="1" thickTop="1">
      <c r="B693" s="38"/>
      <c r="C693" s="31"/>
      <c r="D693" s="31"/>
      <c r="E693" s="31"/>
      <c r="F693" s="31"/>
      <c r="G693" s="31"/>
      <c r="H693" s="31"/>
      <c r="I693" s="31"/>
      <c r="J693" s="31"/>
      <c r="K693" s="31"/>
      <c r="L693" s="44"/>
      <c r="M693" s="44"/>
      <c r="N693" s="44"/>
      <c r="O693" s="44"/>
      <c r="P693" s="40"/>
      <c r="Q693" s="45"/>
      <c r="R693" s="45"/>
      <c r="S693" s="45"/>
      <c r="T693" s="45"/>
    </row>
    <row r="694" spans="2:21" ht="17.25" customHeight="1" thickBot="1">
      <c r="B694" s="38"/>
      <c r="C694" s="31" t="s">
        <v>91</v>
      </c>
      <c r="D694" s="31"/>
      <c r="E694" s="31"/>
      <c r="F694" s="31"/>
      <c r="G694" s="31"/>
      <c r="H694" s="31"/>
      <c r="I694" s="31"/>
      <c r="J694" s="31"/>
      <c r="K694" s="31"/>
      <c r="L694" s="44"/>
      <c r="M694" s="44"/>
      <c r="N694" s="44"/>
      <c r="O694" s="44"/>
      <c r="P694" s="40"/>
      <c r="Q694" s="45"/>
      <c r="R694" s="45"/>
      <c r="S694" s="45"/>
      <c r="T694" s="45"/>
    </row>
    <row r="695" spans="2:21" ht="17.25" customHeight="1">
      <c r="B695" s="60" t="s">
        <v>92</v>
      </c>
      <c r="C695" s="185" t="s">
        <v>93</v>
      </c>
      <c r="D695" s="278"/>
      <c r="E695" s="279"/>
      <c r="F695" s="279"/>
      <c r="G695" s="279"/>
      <c r="H695" s="279"/>
      <c r="I695" s="279"/>
      <c r="J695" s="280"/>
      <c r="K695" s="61"/>
      <c r="L695" s="62"/>
      <c r="M695" s="63" t="s">
        <v>94</v>
      </c>
      <c r="N695" s="61"/>
      <c r="O695" s="61"/>
      <c r="P695" s="64"/>
      <c r="R695" s="65"/>
      <c r="S695" s="31" t="s">
        <v>95</v>
      </c>
    </row>
    <row r="696" spans="2:21" ht="17.25" customHeight="1">
      <c r="B696" s="66"/>
      <c r="C696" s="186" t="s">
        <v>96</v>
      </c>
      <c r="D696" s="223"/>
      <c r="E696" s="224"/>
      <c r="F696" s="224"/>
      <c r="G696" s="224"/>
      <c r="H696" s="224"/>
      <c r="I696" s="224"/>
      <c r="J696" s="224"/>
      <c r="K696" s="224"/>
      <c r="L696" s="225"/>
      <c r="M696" s="241" t="s">
        <v>194</v>
      </c>
      <c r="N696" s="231"/>
      <c r="O696" s="231"/>
      <c r="P696" s="67"/>
      <c r="R696" s="68"/>
      <c r="S696" s="29" t="s">
        <v>98</v>
      </c>
    </row>
    <row r="697" spans="2:21" ht="17.25" customHeight="1" thickBot="1">
      <c r="B697" s="66"/>
      <c r="C697" s="186" t="s">
        <v>99</v>
      </c>
      <c r="D697" s="242"/>
      <c r="E697" s="243"/>
      <c r="F697" s="243"/>
      <c r="G697" s="243"/>
      <c r="H697" s="244"/>
      <c r="I697" s="69"/>
      <c r="J697" s="70"/>
      <c r="K697" s="71"/>
      <c r="L697" s="71"/>
      <c r="M697" s="231" t="s">
        <v>195</v>
      </c>
      <c r="N697" s="231"/>
      <c r="O697" s="231"/>
      <c r="P697" s="67"/>
    </row>
    <row r="698" spans="2:21" ht="17.25" customHeight="1">
      <c r="B698" s="66"/>
      <c r="C698" s="186" t="s">
        <v>100</v>
      </c>
      <c r="D698" s="245"/>
      <c r="E698" s="246"/>
      <c r="F698" s="246"/>
      <c r="G698" s="246"/>
      <c r="H698" s="246"/>
      <c r="I698" s="246"/>
      <c r="J698" s="247"/>
      <c r="K698" s="195" t="s">
        <v>101</v>
      </c>
      <c r="L698" s="72"/>
      <c r="M698" s="231" t="s">
        <v>97</v>
      </c>
      <c r="N698" s="231"/>
      <c r="O698" s="231"/>
      <c r="P698" s="67"/>
      <c r="R698" s="73" t="s">
        <v>102</v>
      </c>
      <c r="S698" s="74"/>
      <c r="T698" s="74"/>
      <c r="U698" s="75"/>
    </row>
    <row r="699" spans="2:21" ht="17.25" customHeight="1">
      <c r="B699" s="66"/>
      <c r="C699" s="190"/>
      <c r="D699" s="248" t="s">
        <v>103</v>
      </c>
      <c r="E699" s="249"/>
      <c r="F699" s="249"/>
      <c r="G699" s="249"/>
      <c r="H699" s="249"/>
      <c r="I699" s="249"/>
      <c r="J699" s="249"/>
      <c r="K699" s="182" t="s">
        <v>104</v>
      </c>
      <c r="L699" s="182" t="s">
        <v>105</v>
      </c>
      <c r="M699" s="182" t="s">
        <v>106</v>
      </c>
      <c r="N699" s="163" t="s">
        <v>107</v>
      </c>
      <c r="O699" s="53"/>
      <c r="P699" s="67"/>
      <c r="R699" s="76"/>
      <c r="S699" s="31" t="s">
        <v>108</v>
      </c>
      <c r="T699" s="31"/>
      <c r="U699" s="77"/>
    </row>
    <row r="700" spans="2:21" ht="17.25" customHeight="1">
      <c r="B700" s="66"/>
      <c r="C700" s="190" t="s">
        <v>109</v>
      </c>
      <c r="D700" s="250"/>
      <c r="E700" s="251"/>
      <c r="F700" s="251"/>
      <c r="G700" s="251"/>
      <c r="H700" s="251"/>
      <c r="I700" s="251"/>
      <c r="J700" s="251"/>
      <c r="K700" s="78"/>
      <c r="L700" s="179"/>
      <c r="M700" s="206"/>
      <c r="N700" s="207">
        <f t="shared" ref="N700:N708" si="12">L700*M700</f>
        <v>0</v>
      </c>
      <c r="O700" s="193" t="s">
        <v>101</v>
      </c>
      <c r="P700" s="67"/>
      <c r="Q700" s="31"/>
      <c r="R700" s="76" t="s">
        <v>110</v>
      </c>
      <c r="S700" s="31"/>
      <c r="T700" s="31"/>
      <c r="U700" s="77"/>
    </row>
    <row r="701" spans="2:21" ht="17.25" customHeight="1">
      <c r="B701" s="66"/>
      <c r="C701" s="190" t="s">
        <v>111</v>
      </c>
      <c r="D701" s="250"/>
      <c r="E701" s="251"/>
      <c r="F701" s="251"/>
      <c r="G701" s="251"/>
      <c r="H701" s="251"/>
      <c r="I701" s="251"/>
      <c r="J701" s="251"/>
      <c r="K701" s="78"/>
      <c r="L701" s="179"/>
      <c r="M701" s="206"/>
      <c r="N701" s="207">
        <f t="shared" si="12"/>
        <v>0</v>
      </c>
      <c r="O701" s="79"/>
      <c r="P701" s="67"/>
      <c r="Q701" s="31"/>
      <c r="R701" s="76"/>
      <c r="S701" s="31"/>
      <c r="T701" s="31"/>
      <c r="U701" s="77"/>
    </row>
    <row r="702" spans="2:21" ht="17.25" customHeight="1">
      <c r="B702" s="66"/>
      <c r="C702" s="190" t="s">
        <v>112</v>
      </c>
      <c r="D702" s="267"/>
      <c r="E702" s="268"/>
      <c r="F702" s="268"/>
      <c r="G702" s="268"/>
      <c r="H702" s="268"/>
      <c r="I702" s="268"/>
      <c r="J702" s="268"/>
      <c r="K702" s="80"/>
      <c r="L702" s="180"/>
      <c r="M702" s="208"/>
      <c r="N702" s="207">
        <f t="shared" si="12"/>
        <v>0</v>
      </c>
      <c r="O702" s="79"/>
      <c r="P702" s="67"/>
      <c r="Q702" s="31"/>
      <c r="R702" s="76"/>
      <c r="S702" s="31"/>
      <c r="T702" s="31"/>
      <c r="U702" s="77"/>
    </row>
    <row r="703" spans="2:21" ht="17.25" customHeight="1">
      <c r="B703" s="66"/>
      <c r="C703" s="190" t="s">
        <v>113</v>
      </c>
      <c r="D703" s="267"/>
      <c r="E703" s="268"/>
      <c r="F703" s="268"/>
      <c r="G703" s="268"/>
      <c r="H703" s="268"/>
      <c r="I703" s="268"/>
      <c r="J703" s="268"/>
      <c r="K703" s="80"/>
      <c r="L703" s="180"/>
      <c r="M703" s="208"/>
      <c r="N703" s="207">
        <f t="shared" si="12"/>
        <v>0</v>
      </c>
      <c r="O703" s="79"/>
      <c r="P703" s="67"/>
      <c r="Q703" s="31"/>
      <c r="R703" s="76"/>
      <c r="S703" s="31"/>
      <c r="T703" s="31"/>
      <c r="U703" s="77"/>
    </row>
    <row r="704" spans="2:21" ht="17.25" customHeight="1">
      <c r="B704" s="66"/>
      <c r="C704" s="190" t="s">
        <v>114</v>
      </c>
      <c r="D704" s="267"/>
      <c r="E704" s="268"/>
      <c r="F704" s="268"/>
      <c r="G704" s="268"/>
      <c r="H704" s="268"/>
      <c r="I704" s="268"/>
      <c r="J704" s="268"/>
      <c r="K704" s="80"/>
      <c r="L704" s="180"/>
      <c r="M704" s="208"/>
      <c r="N704" s="207">
        <f t="shared" si="12"/>
        <v>0</v>
      </c>
      <c r="O704" s="79"/>
      <c r="P704" s="67"/>
      <c r="Q704" s="31"/>
      <c r="R704" s="76"/>
      <c r="S704" s="31"/>
      <c r="T704" s="31"/>
      <c r="U704" s="77"/>
    </row>
    <row r="705" spans="2:21" ht="17.25" customHeight="1">
      <c r="B705" s="66"/>
      <c r="C705" s="190" t="s">
        <v>115</v>
      </c>
      <c r="D705" s="250"/>
      <c r="E705" s="251"/>
      <c r="F705" s="251"/>
      <c r="G705" s="251"/>
      <c r="H705" s="251"/>
      <c r="I705" s="251"/>
      <c r="J705" s="251"/>
      <c r="K705" s="78"/>
      <c r="L705" s="179"/>
      <c r="M705" s="206"/>
      <c r="N705" s="207">
        <f t="shared" si="12"/>
        <v>0</v>
      </c>
      <c r="O705" s="79"/>
      <c r="P705" s="67"/>
      <c r="Q705" s="31"/>
      <c r="R705" s="76"/>
      <c r="S705" s="31"/>
      <c r="T705" s="31"/>
      <c r="U705" s="77"/>
    </row>
    <row r="706" spans="2:21" ht="17.25" customHeight="1">
      <c r="B706" s="66"/>
      <c r="C706" s="190" t="s">
        <v>116</v>
      </c>
      <c r="D706" s="250"/>
      <c r="E706" s="251"/>
      <c r="F706" s="251"/>
      <c r="G706" s="251"/>
      <c r="H706" s="251"/>
      <c r="I706" s="251"/>
      <c r="J706" s="251"/>
      <c r="K706" s="78"/>
      <c r="L706" s="179"/>
      <c r="M706" s="206"/>
      <c r="N706" s="207">
        <f t="shared" si="12"/>
        <v>0</v>
      </c>
      <c r="O706" s="79"/>
      <c r="P706" s="67"/>
      <c r="Q706" s="31"/>
      <c r="R706" s="76"/>
      <c r="S706" s="31"/>
      <c r="T706" s="31"/>
      <c r="U706" s="77"/>
    </row>
    <row r="707" spans="2:21" ht="17.25" customHeight="1">
      <c r="B707" s="66"/>
      <c r="C707" s="190" t="s">
        <v>117</v>
      </c>
      <c r="D707" s="250"/>
      <c r="E707" s="251"/>
      <c r="F707" s="251"/>
      <c r="G707" s="251"/>
      <c r="H707" s="251"/>
      <c r="I707" s="251"/>
      <c r="J707" s="251"/>
      <c r="K707" s="78"/>
      <c r="L707" s="179"/>
      <c r="M707" s="206"/>
      <c r="N707" s="207">
        <f t="shared" si="12"/>
        <v>0</v>
      </c>
      <c r="O707" s="79"/>
      <c r="P707" s="67"/>
      <c r="Q707" s="31"/>
      <c r="R707" s="76"/>
      <c r="S707" s="31"/>
      <c r="T707" s="31"/>
      <c r="U707" s="77"/>
    </row>
    <row r="708" spans="2:21" ht="17.25" customHeight="1">
      <c r="B708" s="66"/>
      <c r="C708" s="190" t="s">
        <v>118</v>
      </c>
      <c r="D708" s="267"/>
      <c r="E708" s="268"/>
      <c r="F708" s="268"/>
      <c r="G708" s="268"/>
      <c r="H708" s="268"/>
      <c r="I708" s="268"/>
      <c r="J708" s="268"/>
      <c r="K708" s="80"/>
      <c r="L708" s="180"/>
      <c r="M708" s="208"/>
      <c r="N708" s="207">
        <f t="shared" si="12"/>
        <v>0</v>
      </c>
      <c r="O708" s="79"/>
      <c r="P708" s="67"/>
      <c r="Q708" s="31"/>
      <c r="R708" s="76"/>
      <c r="S708" s="31"/>
      <c r="T708" s="31"/>
      <c r="U708" s="77"/>
    </row>
    <row r="709" spans="2:21" ht="17.25" customHeight="1">
      <c r="B709" s="66"/>
      <c r="C709" s="191" t="s">
        <v>119</v>
      </c>
      <c r="D709" s="272">
        <f>SUM(N700:N708)</f>
        <v>0</v>
      </c>
      <c r="E709" s="273"/>
      <c r="F709" s="273"/>
      <c r="G709" s="273"/>
      <c r="H709" s="273"/>
      <c r="I709" s="273"/>
      <c r="J709" s="274"/>
      <c r="K709" s="189" t="s">
        <v>120</v>
      </c>
      <c r="L709" s="209" t="str">
        <f>IF(D698="","",IF(D698="単価契約","",(O722+D709)/D698))</f>
        <v/>
      </c>
      <c r="M709" s="194" t="s">
        <v>121</v>
      </c>
      <c r="N709" s="81"/>
      <c r="O709" s="81"/>
      <c r="P709" s="82"/>
      <c r="Q709" s="83"/>
      <c r="R709" s="76" t="s">
        <v>122</v>
      </c>
      <c r="S709" s="31"/>
      <c r="T709" s="31"/>
      <c r="U709" s="77"/>
    </row>
    <row r="710" spans="2:21" ht="17.25" customHeight="1">
      <c r="B710" s="66"/>
      <c r="C710" s="187" t="s">
        <v>123</v>
      </c>
      <c r="D710" s="252">
        <f>ROUNDDOWN(D709*K710,0)</f>
        <v>0</v>
      </c>
      <c r="E710" s="253"/>
      <c r="F710" s="253"/>
      <c r="G710" s="253"/>
      <c r="H710" s="253"/>
      <c r="I710" s="253"/>
      <c r="J710" s="254"/>
      <c r="K710" s="84"/>
      <c r="L710" s="85" t="s">
        <v>124</v>
      </c>
      <c r="M710" s="81"/>
      <c r="N710" s="81"/>
      <c r="O710" s="81"/>
      <c r="P710" s="82"/>
      <c r="Q710" s="83"/>
      <c r="R710" s="76" t="s">
        <v>125</v>
      </c>
      <c r="S710" s="31"/>
      <c r="T710" s="31"/>
      <c r="U710" s="77"/>
    </row>
    <row r="711" spans="2:21" ht="17.25" customHeight="1">
      <c r="B711" s="66"/>
      <c r="C711" s="188" t="s">
        <v>126</v>
      </c>
      <c r="D711" s="255">
        <f>SUM(D709:J710)</f>
        <v>0</v>
      </c>
      <c r="E711" s="256"/>
      <c r="F711" s="256"/>
      <c r="G711" s="256"/>
      <c r="H711" s="256"/>
      <c r="I711" s="256"/>
      <c r="J711" s="257"/>
      <c r="K711" s="53"/>
      <c r="L711" s="53" t="s">
        <v>127</v>
      </c>
      <c r="M711" s="53"/>
      <c r="N711" s="53"/>
      <c r="O711" s="53"/>
      <c r="P711" s="67"/>
      <c r="R711" s="76"/>
      <c r="S711" s="31"/>
      <c r="T711" s="31"/>
      <c r="U711" s="77"/>
    </row>
    <row r="712" spans="2:21" ht="18" customHeight="1">
      <c r="B712" s="66"/>
      <c r="C712" s="53"/>
      <c r="D712" s="53"/>
      <c r="E712" s="53"/>
      <c r="F712" s="53"/>
      <c r="G712" s="53"/>
      <c r="H712" s="53"/>
      <c r="I712" s="53"/>
      <c r="J712" s="53"/>
      <c r="K712" s="53"/>
      <c r="L712" s="53"/>
      <c r="M712" s="53"/>
      <c r="N712" s="53"/>
      <c r="O712" s="53"/>
      <c r="P712" s="67"/>
      <c r="R712" s="76" t="s">
        <v>128</v>
      </c>
      <c r="S712" s="31"/>
      <c r="T712" s="31"/>
      <c r="U712" s="77"/>
    </row>
    <row r="713" spans="2:21" ht="18" customHeight="1" thickBot="1">
      <c r="B713" s="66"/>
      <c r="C713" s="53"/>
      <c r="D713" s="53" t="s">
        <v>129</v>
      </c>
      <c r="E713" s="53"/>
      <c r="F713" s="53"/>
      <c r="G713" s="53"/>
      <c r="H713" s="53"/>
      <c r="I713" s="53"/>
      <c r="J713" s="53"/>
      <c r="K713" s="53"/>
      <c r="L713" s="53"/>
      <c r="M713" s="53"/>
      <c r="N713" s="53"/>
      <c r="O713" s="53"/>
      <c r="P713" s="67"/>
      <c r="R713" s="76" t="s">
        <v>130</v>
      </c>
      <c r="S713" s="31"/>
      <c r="T713" s="31"/>
      <c r="U713" s="77"/>
    </row>
    <row r="714" spans="2:21" ht="18" customHeight="1" thickTop="1" thickBot="1">
      <c r="B714" s="66"/>
      <c r="C714" s="53"/>
      <c r="D714" s="258" t="s">
        <v>100</v>
      </c>
      <c r="E714" s="259"/>
      <c r="F714" s="259"/>
      <c r="G714" s="259"/>
      <c r="H714" s="259"/>
      <c r="I714" s="259"/>
      <c r="J714" s="260"/>
      <c r="K714" s="178">
        <f>D698</f>
        <v>0</v>
      </c>
      <c r="L714" s="181"/>
      <c r="M714" s="181"/>
      <c r="N714" s="181"/>
      <c r="O714" s="87"/>
      <c r="P714" s="67"/>
      <c r="R714" s="88" t="s">
        <v>131</v>
      </c>
      <c r="S714" s="89"/>
      <c r="T714" s="89"/>
      <c r="U714" s="90"/>
    </row>
    <row r="715" spans="2:21" ht="19.5" customHeight="1">
      <c r="B715" s="66"/>
      <c r="C715" s="53"/>
      <c r="D715" s="261" t="s">
        <v>132</v>
      </c>
      <c r="E715" s="262"/>
      <c r="F715" s="262"/>
      <c r="G715" s="262"/>
      <c r="H715" s="262"/>
      <c r="I715" s="262"/>
      <c r="J715" s="263"/>
      <c r="K715" s="167"/>
      <c r="L715" s="191" t="s">
        <v>133</v>
      </c>
      <c r="M715" s="170"/>
      <c r="N715" s="191" t="s">
        <v>134</v>
      </c>
      <c r="O715" s="173"/>
      <c r="P715" s="67"/>
    </row>
    <row r="716" spans="2:21" ht="19.5" customHeight="1">
      <c r="B716" s="66"/>
      <c r="C716" s="53"/>
      <c r="D716" s="264" t="s">
        <v>135</v>
      </c>
      <c r="E716" s="265"/>
      <c r="F716" s="265"/>
      <c r="G716" s="265"/>
      <c r="H716" s="265"/>
      <c r="I716" s="265"/>
      <c r="J716" s="266"/>
      <c r="K716" s="168"/>
      <c r="L716" s="192" t="s">
        <v>136</v>
      </c>
      <c r="M716" s="171"/>
      <c r="N716" s="192" t="s">
        <v>137</v>
      </c>
      <c r="O716" s="174"/>
      <c r="P716" s="67"/>
    </row>
    <row r="717" spans="2:21" ht="19.5" customHeight="1">
      <c r="B717" s="66"/>
      <c r="C717" s="53"/>
      <c r="D717" s="264" t="s">
        <v>138</v>
      </c>
      <c r="E717" s="265"/>
      <c r="F717" s="265"/>
      <c r="G717" s="265"/>
      <c r="H717" s="265"/>
      <c r="I717" s="265"/>
      <c r="J717" s="266"/>
      <c r="K717" s="168"/>
      <c r="L717" s="192" t="s">
        <v>139</v>
      </c>
      <c r="M717" s="171"/>
      <c r="N717" s="192" t="s">
        <v>140</v>
      </c>
      <c r="O717" s="174"/>
      <c r="P717" s="67"/>
    </row>
    <row r="718" spans="2:21" ht="19.5" customHeight="1">
      <c r="B718" s="66"/>
      <c r="C718" s="53"/>
      <c r="D718" s="264" t="s">
        <v>141</v>
      </c>
      <c r="E718" s="265"/>
      <c r="F718" s="265"/>
      <c r="G718" s="265"/>
      <c r="H718" s="265"/>
      <c r="I718" s="265"/>
      <c r="J718" s="266"/>
      <c r="K718" s="168"/>
      <c r="L718" s="192" t="s">
        <v>142</v>
      </c>
      <c r="M718" s="171"/>
      <c r="N718" s="192" t="s">
        <v>143</v>
      </c>
      <c r="O718" s="174"/>
      <c r="P718" s="67"/>
    </row>
    <row r="719" spans="2:21" ht="19.5" customHeight="1">
      <c r="B719" s="66"/>
      <c r="C719" s="53"/>
      <c r="D719" s="264" t="s">
        <v>144</v>
      </c>
      <c r="E719" s="265"/>
      <c r="F719" s="265"/>
      <c r="G719" s="265"/>
      <c r="H719" s="265"/>
      <c r="I719" s="265"/>
      <c r="J719" s="266"/>
      <c r="K719" s="168"/>
      <c r="L719" s="192" t="s">
        <v>145</v>
      </c>
      <c r="M719" s="171"/>
      <c r="N719" s="192" t="s">
        <v>146</v>
      </c>
      <c r="O719" s="174"/>
      <c r="P719" s="67"/>
    </row>
    <row r="720" spans="2:21" ht="19.5" customHeight="1">
      <c r="B720" s="66"/>
      <c r="C720" s="53"/>
      <c r="D720" s="264" t="s">
        <v>147</v>
      </c>
      <c r="E720" s="265"/>
      <c r="F720" s="265"/>
      <c r="G720" s="265"/>
      <c r="H720" s="265"/>
      <c r="I720" s="265"/>
      <c r="J720" s="266"/>
      <c r="K720" s="168"/>
      <c r="L720" s="192" t="s">
        <v>148</v>
      </c>
      <c r="M720" s="171"/>
      <c r="N720" s="192" t="s">
        <v>149</v>
      </c>
      <c r="O720" s="174"/>
      <c r="P720" s="67"/>
    </row>
    <row r="721" spans="2:16" ht="19.5" customHeight="1">
      <c r="B721" s="66"/>
      <c r="C721" s="53"/>
      <c r="D721" s="264" t="s">
        <v>150</v>
      </c>
      <c r="E721" s="265"/>
      <c r="F721" s="265"/>
      <c r="G721" s="265"/>
      <c r="H721" s="265"/>
      <c r="I721" s="265"/>
      <c r="J721" s="266"/>
      <c r="K721" s="168"/>
      <c r="L721" s="192" t="s">
        <v>151</v>
      </c>
      <c r="M721" s="171"/>
      <c r="N721" s="203" t="s">
        <v>152</v>
      </c>
      <c r="O721" s="175"/>
      <c r="P721" s="67"/>
    </row>
    <row r="722" spans="2:16" ht="19.5" customHeight="1" thickBot="1">
      <c r="B722" s="66"/>
      <c r="C722" s="53"/>
      <c r="D722" s="264" t="s">
        <v>153</v>
      </c>
      <c r="E722" s="265"/>
      <c r="F722" s="265"/>
      <c r="G722" s="265"/>
      <c r="H722" s="265"/>
      <c r="I722" s="265"/>
      <c r="J722" s="266"/>
      <c r="K722" s="168"/>
      <c r="L722" s="192" t="s">
        <v>154</v>
      </c>
      <c r="M722" s="171"/>
      <c r="N722" s="204" t="s">
        <v>155</v>
      </c>
      <c r="O722" s="176">
        <f>SUM(K715:K723,M715:M723,O715:O721)</f>
        <v>0</v>
      </c>
      <c r="P722" s="67"/>
    </row>
    <row r="723" spans="2:16" ht="19.5" customHeight="1" thickTop="1" thickBot="1">
      <c r="B723" s="66"/>
      <c r="C723" s="53"/>
      <c r="D723" s="269" t="s">
        <v>156</v>
      </c>
      <c r="E723" s="270"/>
      <c r="F723" s="270"/>
      <c r="G723" s="270"/>
      <c r="H723" s="270"/>
      <c r="I723" s="270"/>
      <c r="J723" s="271"/>
      <c r="K723" s="169"/>
      <c r="L723" s="202" t="s">
        <v>157</v>
      </c>
      <c r="M723" s="172"/>
      <c r="N723" s="205" t="s">
        <v>158</v>
      </c>
      <c r="O723" s="177">
        <f>IF(D698="単価契約",0,K714-O722)</f>
        <v>0</v>
      </c>
      <c r="P723" s="67"/>
    </row>
    <row r="724" spans="2:16" ht="19.5" customHeight="1" thickTop="1" thickBot="1">
      <c r="B724" s="91"/>
      <c r="C724" s="92"/>
      <c r="D724" s="92"/>
      <c r="E724" s="92"/>
      <c r="F724" s="92"/>
      <c r="G724" s="92"/>
      <c r="H724" s="92"/>
      <c r="I724" s="92"/>
      <c r="J724" s="92"/>
      <c r="K724" s="92"/>
      <c r="L724" s="92"/>
      <c r="M724" s="92"/>
      <c r="N724" s="92"/>
      <c r="O724" s="92"/>
      <c r="P724" s="93"/>
    </row>
    <row r="725" spans="2:16" ht="19.5" customHeight="1">
      <c r="C725" s="281" t="s">
        <v>159</v>
      </c>
    </row>
    <row r="726" spans="2:16" ht="19.5" customHeight="1">
      <c r="C726" s="281"/>
    </row>
    <row r="727" spans="2:16" ht="19.5" customHeight="1">
      <c r="C727" s="281"/>
    </row>
    <row r="728" spans="2:16" ht="19.5" customHeight="1">
      <c r="C728" s="281"/>
    </row>
    <row r="729" spans="2:16" ht="19.5" customHeight="1">
      <c r="C729" s="281"/>
    </row>
    <row r="730" spans="2:16" ht="19.5" customHeight="1">
      <c r="C730" s="281"/>
    </row>
    <row r="731" spans="2:16" ht="19.5" customHeight="1">
      <c r="C731" s="281"/>
    </row>
    <row r="732" spans="2:16" ht="19.5" customHeight="1">
      <c r="C732" s="281"/>
    </row>
    <row r="733" spans="2:16" ht="19.5" customHeight="1">
      <c r="C733" s="281"/>
    </row>
    <row r="734" spans="2:16" ht="19.5" customHeight="1">
      <c r="C734" s="281"/>
    </row>
    <row r="735" spans="2:16" ht="12" customHeight="1">
      <c r="C735" s="281"/>
    </row>
    <row r="736" spans="2:16" ht="12" customHeight="1">
      <c r="C736" s="281"/>
    </row>
    <row r="737" spans="2:20" ht="12" customHeight="1">
      <c r="C737" s="281"/>
    </row>
    <row r="738" spans="2:20" ht="12" customHeight="1">
      <c r="C738" s="281"/>
    </row>
    <row r="739" spans="2:20" ht="12" customHeight="1">
      <c r="C739" s="281"/>
    </row>
    <row r="740" spans="2:20" ht="12" customHeight="1">
      <c r="C740" s="281"/>
    </row>
    <row r="741" spans="2:20" ht="12" customHeight="1">
      <c r="C741" s="281"/>
    </row>
    <row r="742" spans="2:20" ht="12" customHeight="1">
      <c r="C742" s="281"/>
    </row>
    <row r="743" spans="2:20" ht="12" customHeight="1">
      <c r="C743" s="281"/>
    </row>
    <row r="744" spans="2:20" ht="12" customHeight="1">
      <c r="C744" s="282"/>
    </row>
    <row r="745" spans="2:20" ht="17.25" customHeight="1" thickBot="1">
      <c r="B745" s="35"/>
      <c r="C745" s="283" t="s">
        <v>82</v>
      </c>
      <c r="D745" s="283"/>
      <c r="E745" s="283"/>
      <c r="F745" s="283"/>
      <c r="G745" s="283"/>
      <c r="H745" s="283"/>
      <c r="I745" s="285">
        <v>14</v>
      </c>
      <c r="J745" s="285"/>
      <c r="K745" s="36"/>
      <c r="L745" s="36"/>
      <c r="M745" s="36"/>
      <c r="N745" s="36"/>
      <c r="O745" s="36"/>
      <c r="P745" s="37"/>
      <c r="T745" s="29" t="s">
        <v>83</v>
      </c>
    </row>
    <row r="746" spans="2:20" ht="17.25" customHeight="1" thickTop="1">
      <c r="B746" s="38"/>
      <c r="C746" s="284"/>
      <c r="D746" s="284"/>
      <c r="E746" s="284"/>
      <c r="F746" s="284"/>
      <c r="G746" s="284"/>
      <c r="H746" s="284"/>
      <c r="I746" s="286"/>
      <c r="J746" s="286"/>
      <c r="K746" s="31"/>
      <c r="L746" s="232" t="s">
        <v>84</v>
      </c>
      <c r="M746" s="233"/>
      <c r="N746" s="233"/>
      <c r="O746" s="233"/>
      <c r="P746" s="234"/>
      <c r="T746" s="29" t="s">
        <v>85</v>
      </c>
    </row>
    <row r="747" spans="2:20" ht="9.75" customHeight="1">
      <c r="B747" s="38"/>
      <c r="C747" s="31"/>
      <c r="D747" s="31"/>
      <c r="E747" s="31"/>
      <c r="F747" s="31"/>
      <c r="G747" s="31"/>
      <c r="H747" s="31"/>
      <c r="I747" s="31"/>
      <c r="J747" s="31"/>
      <c r="K747" s="31"/>
      <c r="L747" s="235"/>
      <c r="M747" s="236"/>
      <c r="N747" s="236"/>
      <c r="O747" s="236"/>
      <c r="P747" s="237"/>
    </row>
    <row r="748" spans="2:20" ht="17.25" customHeight="1">
      <c r="B748" s="38"/>
      <c r="C748" s="186" t="s">
        <v>56</v>
      </c>
      <c r="D748" s="275">
        <f>IF(基本情報入力欄!D11="","",基本情報入力欄!D11)</f>
        <v>44536</v>
      </c>
      <c r="E748" s="276"/>
      <c r="F748" s="276"/>
      <c r="G748" s="276"/>
      <c r="H748" s="276"/>
      <c r="I748" s="277"/>
      <c r="J748" s="56"/>
      <c r="K748" s="31"/>
      <c r="L748" s="235"/>
      <c r="M748" s="236"/>
      <c r="N748" s="236"/>
      <c r="O748" s="236"/>
      <c r="P748" s="237"/>
    </row>
    <row r="749" spans="2:20" ht="11.25" customHeight="1" thickBot="1">
      <c r="B749" s="38"/>
      <c r="C749" s="36"/>
      <c r="D749" s="36"/>
      <c r="E749" s="36"/>
      <c r="F749" s="36"/>
      <c r="G749" s="36"/>
      <c r="H749" s="36"/>
      <c r="I749" s="57"/>
      <c r="J749" s="41"/>
      <c r="K749" s="31"/>
      <c r="L749" s="238"/>
      <c r="M749" s="239"/>
      <c r="N749" s="239"/>
      <c r="O749" s="239"/>
      <c r="P749" s="240"/>
    </row>
    <row r="750" spans="2:20" ht="12" customHeight="1" thickTop="1">
      <c r="B750" s="38"/>
      <c r="C750" s="31"/>
      <c r="D750" s="31"/>
      <c r="E750" s="31"/>
      <c r="F750" s="31"/>
      <c r="G750" s="31"/>
      <c r="H750" s="31"/>
      <c r="I750" s="31"/>
      <c r="J750" s="31"/>
      <c r="K750" s="31"/>
      <c r="L750" s="44"/>
      <c r="M750" s="44"/>
      <c r="N750" s="44"/>
      <c r="O750" s="44"/>
      <c r="P750" s="40"/>
      <c r="Q750" s="45"/>
      <c r="R750" s="45"/>
      <c r="S750" s="45"/>
      <c r="T750" s="45"/>
    </row>
    <row r="751" spans="2:20" ht="17.25" customHeight="1" thickBot="1">
      <c r="B751" s="38"/>
      <c r="C751" s="31" t="s">
        <v>91</v>
      </c>
      <c r="D751" s="31"/>
      <c r="E751" s="31"/>
      <c r="F751" s="31"/>
      <c r="G751" s="31"/>
      <c r="H751" s="31"/>
      <c r="I751" s="31"/>
      <c r="J751" s="31"/>
      <c r="K751" s="31"/>
      <c r="L751" s="44"/>
      <c r="M751" s="44"/>
      <c r="N751" s="44"/>
      <c r="O751" s="44"/>
      <c r="P751" s="40"/>
      <c r="Q751" s="45"/>
      <c r="R751" s="45"/>
      <c r="S751" s="45"/>
      <c r="T751" s="45"/>
    </row>
    <row r="752" spans="2:20" ht="17.25" customHeight="1">
      <c r="B752" s="60" t="s">
        <v>92</v>
      </c>
      <c r="C752" s="185" t="s">
        <v>93</v>
      </c>
      <c r="D752" s="278"/>
      <c r="E752" s="279"/>
      <c r="F752" s="279"/>
      <c r="G752" s="279"/>
      <c r="H752" s="279"/>
      <c r="I752" s="279"/>
      <c r="J752" s="280"/>
      <c r="K752" s="61"/>
      <c r="L752" s="62"/>
      <c r="M752" s="63" t="s">
        <v>94</v>
      </c>
      <c r="N752" s="61"/>
      <c r="O752" s="61"/>
      <c r="P752" s="64"/>
      <c r="R752" s="65"/>
      <c r="S752" s="31" t="s">
        <v>95</v>
      </c>
    </row>
    <row r="753" spans="2:21" ht="17.25" customHeight="1">
      <c r="B753" s="66"/>
      <c r="C753" s="186" t="s">
        <v>96</v>
      </c>
      <c r="D753" s="223"/>
      <c r="E753" s="224"/>
      <c r="F753" s="224"/>
      <c r="G753" s="224"/>
      <c r="H753" s="224"/>
      <c r="I753" s="224"/>
      <c r="J753" s="224"/>
      <c r="K753" s="224"/>
      <c r="L753" s="225"/>
      <c r="M753" s="241" t="s">
        <v>194</v>
      </c>
      <c r="N753" s="231"/>
      <c r="O753" s="231"/>
      <c r="P753" s="67"/>
      <c r="R753" s="68"/>
      <c r="S753" s="29" t="s">
        <v>98</v>
      </c>
    </row>
    <row r="754" spans="2:21" ht="17.25" customHeight="1" thickBot="1">
      <c r="B754" s="66"/>
      <c r="C754" s="186" t="s">
        <v>99</v>
      </c>
      <c r="D754" s="242"/>
      <c r="E754" s="243"/>
      <c r="F754" s="243"/>
      <c r="G754" s="243"/>
      <c r="H754" s="244"/>
      <c r="I754" s="69"/>
      <c r="J754" s="70"/>
      <c r="K754" s="71"/>
      <c r="L754" s="71"/>
      <c r="M754" s="231" t="s">
        <v>195</v>
      </c>
      <c r="N754" s="231"/>
      <c r="O754" s="231"/>
      <c r="P754" s="67"/>
    </row>
    <row r="755" spans="2:21" ht="17.25" customHeight="1">
      <c r="B755" s="66"/>
      <c r="C755" s="186" t="s">
        <v>100</v>
      </c>
      <c r="D755" s="245"/>
      <c r="E755" s="246"/>
      <c r="F755" s="246"/>
      <c r="G755" s="246"/>
      <c r="H755" s="246"/>
      <c r="I755" s="246"/>
      <c r="J755" s="247"/>
      <c r="K755" s="195" t="s">
        <v>101</v>
      </c>
      <c r="L755" s="72"/>
      <c r="M755" s="231" t="s">
        <v>97</v>
      </c>
      <c r="N755" s="231"/>
      <c r="O755" s="231"/>
      <c r="P755" s="67"/>
      <c r="R755" s="73" t="s">
        <v>102</v>
      </c>
      <c r="S755" s="74"/>
      <c r="T755" s="74"/>
      <c r="U755" s="75"/>
    </row>
    <row r="756" spans="2:21" ht="17.25" customHeight="1">
      <c r="B756" s="66"/>
      <c r="C756" s="190"/>
      <c r="D756" s="248" t="s">
        <v>103</v>
      </c>
      <c r="E756" s="249"/>
      <c r="F756" s="249"/>
      <c r="G756" s="249"/>
      <c r="H756" s="249"/>
      <c r="I756" s="249"/>
      <c r="J756" s="249"/>
      <c r="K756" s="182" t="s">
        <v>104</v>
      </c>
      <c r="L756" s="182" t="s">
        <v>105</v>
      </c>
      <c r="M756" s="182" t="s">
        <v>106</v>
      </c>
      <c r="N756" s="163" t="s">
        <v>107</v>
      </c>
      <c r="O756" s="53"/>
      <c r="P756" s="67"/>
      <c r="R756" s="76"/>
      <c r="S756" s="31" t="s">
        <v>108</v>
      </c>
      <c r="T756" s="31"/>
      <c r="U756" s="77"/>
    </row>
    <row r="757" spans="2:21" ht="17.25" customHeight="1">
      <c r="B757" s="66"/>
      <c r="C757" s="190" t="s">
        <v>109</v>
      </c>
      <c r="D757" s="250"/>
      <c r="E757" s="251"/>
      <c r="F757" s="251"/>
      <c r="G757" s="251"/>
      <c r="H757" s="251"/>
      <c r="I757" s="251"/>
      <c r="J757" s="251"/>
      <c r="K757" s="78"/>
      <c r="L757" s="179"/>
      <c r="M757" s="206"/>
      <c r="N757" s="207">
        <f t="shared" ref="N757:N765" si="13">L757*M757</f>
        <v>0</v>
      </c>
      <c r="O757" s="193" t="s">
        <v>101</v>
      </c>
      <c r="P757" s="67"/>
      <c r="Q757" s="31"/>
      <c r="R757" s="76" t="s">
        <v>110</v>
      </c>
      <c r="S757" s="31"/>
      <c r="T757" s="31"/>
      <c r="U757" s="77"/>
    </row>
    <row r="758" spans="2:21" ht="17.25" customHeight="1">
      <c r="B758" s="66"/>
      <c r="C758" s="190" t="s">
        <v>111</v>
      </c>
      <c r="D758" s="250"/>
      <c r="E758" s="251"/>
      <c r="F758" s="251"/>
      <c r="G758" s="251"/>
      <c r="H758" s="251"/>
      <c r="I758" s="251"/>
      <c r="J758" s="251"/>
      <c r="K758" s="78"/>
      <c r="L758" s="179"/>
      <c r="M758" s="206"/>
      <c r="N758" s="207">
        <f t="shared" si="13"/>
        <v>0</v>
      </c>
      <c r="O758" s="79"/>
      <c r="P758" s="67"/>
      <c r="Q758" s="31"/>
      <c r="R758" s="76"/>
      <c r="S758" s="31"/>
      <c r="T758" s="31"/>
      <c r="U758" s="77"/>
    </row>
    <row r="759" spans="2:21" ht="17.25" customHeight="1">
      <c r="B759" s="66"/>
      <c r="C759" s="190" t="s">
        <v>112</v>
      </c>
      <c r="D759" s="267"/>
      <c r="E759" s="268"/>
      <c r="F759" s="268"/>
      <c r="G759" s="268"/>
      <c r="H759" s="268"/>
      <c r="I759" s="268"/>
      <c r="J759" s="268"/>
      <c r="K759" s="80"/>
      <c r="L759" s="180"/>
      <c r="M759" s="208"/>
      <c r="N759" s="207">
        <f t="shared" si="13"/>
        <v>0</v>
      </c>
      <c r="O759" s="79"/>
      <c r="P759" s="67"/>
      <c r="Q759" s="31"/>
      <c r="R759" s="76"/>
      <c r="S759" s="31"/>
      <c r="T759" s="31"/>
      <c r="U759" s="77"/>
    </row>
    <row r="760" spans="2:21" ht="17.25" customHeight="1">
      <c r="B760" s="66"/>
      <c r="C760" s="190" t="s">
        <v>113</v>
      </c>
      <c r="D760" s="267"/>
      <c r="E760" s="268"/>
      <c r="F760" s="268"/>
      <c r="G760" s="268"/>
      <c r="H760" s="268"/>
      <c r="I760" s="268"/>
      <c r="J760" s="268"/>
      <c r="K760" s="80"/>
      <c r="L760" s="180"/>
      <c r="M760" s="208"/>
      <c r="N760" s="207">
        <f t="shared" si="13"/>
        <v>0</v>
      </c>
      <c r="O760" s="79"/>
      <c r="P760" s="67"/>
      <c r="Q760" s="31"/>
      <c r="R760" s="76"/>
      <c r="S760" s="31"/>
      <c r="T760" s="31"/>
      <c r="U760" s="77"/>
    </row>
    <row r="761" spans="2:21" ht="17.25" customHeight="1">
      <c r="B761" s="66"/>
      <c r="C761" s="190" t="s">
        <v>114</v>
      </c>
      <c r="D761" s="267"/>
      <c r="E761" s="268"/>
      <c r="F761" s="268"/>
      <c r="G761" s="268"/>
      <c r="H761" s="268"/>
      <c r="I761" s="268"/>
      <c r="J761" s="268"/>
      <c r="K761" s="80"/>
      <c r="L761" s="180"/>
      <c r="M761" s="208"/>
      <c r="N761" s="207">
        <f t="shared" si="13"/>
        <v>0</v>
      </c>
      <c r="O761" s="79"/>
      <c r="P761" s="67"/>
      <c r="Q761" s="31"/>
      <c r="R761" s="76"/>
      <c r="S761" s="31"/>
      <c r="T761" s="31"/>
      <c r="U761" s="77"/>
    </row>
    <row r="762" spans="2:21" ht="17.25" customHeight="1">
      <c r="B762" s="66"/>
      <c r="C762" s="190" t="s">
        <v>115</v>
      </c>
      <c r="D762" s="250"/>
      <c r="E762" s="251"/>
      <c r="F762" s="251"/>
      <c r="G762" s="251"/>
      <c r="H762" s="251"/>
      <c r="I762" s="251"/>
      <c r="J762" s="251"/>
      <c r="K762" s="78"/>
      <c r="L762" s="179"/>
      <c r="M762" s="206"/>
      <c r="N762" s="207">
        <f t="shared" si="13"/>
        <v>0</v>
      </c>
      <c r="O762" s="79"/>
      <c r="P762" s="67"/>
      <c r="Q762" s="31"/>
      <c r="R762" s="76"/>
      <c r="S762" s="31"/>
      <c r="T762" s="31"/>
      <c r="U762" s="77"/>
    </row>
    <row r="763" spans="2:21" ht="17.25" customHeight="1">
      <c r="B763" s="66"/>
      <c r="C763" s="190" t="s">
        <v>116</v>
      </c>
      <c r="D763" s="250"/>
      <c r="E763" s="251"/>
      <c r="F763" s="251"/>
      <c r="G763" s="251"/>
      <c r="H763" s="251"/>
      <c r="I763" s="251"/>
      <c r="J763" s="251"/>
      <c r="K763" s="78"/>
      <c r="L763" s="179"/>
      <c r="M763" s="206"/>
      <c r="N763" s="207">
        <f t="shared" si="13"/>
        <v>0</v>
      </c>
      <c r="O763" s="79"/>
      <c r="P763" s="67"/>
      <c r="Q763" s="31"/>
      <c r="R763" s="76"/>
      <c r="S763" s="31"/>
      <c r="T763" s="31"/>
      <c r="U763" s="77"/>
    </row>
    <row r="764" spans="2:21" ht="17.25" customHeight="1">
      <c r="B764" s="66"/>
      <c r="C764" s="190" t="s">
        <v>117</v>
      </c>
      <c r="D764" s="250"/>
      <c r="E764" s="251"/>
      <c r="F764" s="251"/>
      <c r="G764" s="251"/>
      <c r="H764" s="251"/>
      <c r="I764" s="251"/>
      <c r="J764" s="251"/>
      <c r="K764" s="78"/>
      <c r="L764" s="179"/>
      <c r="M764" s="206"/>
      <c r="N764" s="207">
        <f t="shared" si="13"/>
        <v>0</v>
      </c>
      <c r="O764" s="79"/>
      <c r="P764" s="67"/>
      <c r="Q764" s="31"/>
      <c r="R764" s="76"/>
      <c r="S764" s="31"/>
      <c r="T764" s="31"/>
      <c r="U764" s="77"/>
    </row>
    <row r="765" spans="2:21" ht="17.25" customHeight="1">
      <c r="B765" s="66"/>
      <c r="C765" s="190" t="s">
        <v>118</v>
      </c>
      <c r="D765" s="267"/>
      <c r="E765" s="268"/>
      <c r="F765" s="268"/>
      <c r="G765" s="268"/>
      <c r="H765" s="268"/>
      <c r="I765" s="268"/>
      <c r="J765" s="268"/>
      <c r="K765" s="80"/>
      <c r="L765" s="180"/>
      <c r="M765" s="208"/>
      <c r="N765" s="207">
        <f t="shared" si="13"/>
        <v>0</v>
      </c>
      <c r="O765" s="79"/>
      <c r="P765" s="67"/>
      <c r="Q765" s="31"/>
      <c r="R765" s="76"/>
      <c r="S765" s="31"/>
      <c r="T765" s="31"/>
      <c r="U765" s="77"/>
    </row>
    <row r="766" spans="2:21" ht="17.25" customHeight="1">
      <c r="B766" s="66"/>
      <c r="C766" s="191" t="s">
        <v>119</v>
      </c>
      <c r="D766" s="272">
        <f>SUM(N757:N765)</f>
        <v>0</v>
      </c>
      <c r="E766" s="273"/>
      <c r="F766" s="273"/>
      <c r="G766" s="273"/>
      <c r="H766" s="273"/>
      <c r="I766" s="273"/>
      <c r="J766" s="274"/>
      <c r="K766" s="189" t="s">
        <v>120</v>
      </c>
      <c r="L766" s="209" t="str">
        <f>IF(D755="","",IF(D755="単価契約","",(O779+D766)/D755))</f>
        <v/>
      </c>
      <c r="M766" s="194" t="s">
        <v>121</v>
      </c>
      <c r="N766" s="81"/>
      <c r="O766" s="81"/>
      <c r="P766" s="82"/>
      <c r="Q766" s="83"/>
      <c r="R766" s="76" t="s">
        <v>122</v>
      </c>
      <c r="S766" s="31"/>
      <c r="T766" s="31"/>
      <c r="U766" s="77"/>
    </row>
    <row r="767" spans="2:21" ht="17.25" customHeight="1">
      <c r="B767" s="66"/>
      <c r="C767" s="187" t="s">
        <v>123</v>
      </c>
      <c r="D767" s="252">
        <f>ROUNDDOWN(D766*K767,0)</f>
        <v>0</v>
      </c>
      <c r="E767" s="253"/>
      <c r="F767" s="253"/>
      <c r="G767" s="253"/>
      <c r="H767" s="253"/>
      <c r="I767" s="253"/>
      <c r="J767" s="254"/>
      <c r="K767" s="84"/>
      <c r="L767" s="85" t="s">
        <v>124</v>
      </c>
      <c r="M767" s="81"/>
      <c r="N767" s="81"/>
      <c r="O767" s="81"/>
      <c r="P767" s="82"/>
      <c r="Q767" s="83"/>
      <c r="R767" s="76" t="s">
        <v>125</v>
      </c>
      <c r="S767" s="31"/>
      <c r="T767" s="31"/>
      <c r="U767" s="77"/>
    </row>
    <row r="768" spans="2:21" ht="17.25" customHeight="1">
      <c r="B768" s="66"/>
      <c r="C768" s="188" t="s">
        <v>126</v>
      </c>
      <c r="D768" s="255">
        <f>SUM(D766:J767)</f>
        <v>0</v>
      </c>
      <c r="E768" s="256"/>
      <c r="F768" s="256"/>
      <c r="G768" s="256"/>
      <c r="H768" s="256"/>
      <c r="I768" s="256"/>
      <c r="J768" s="257"/>
      <c r="K768" s="53"/>
      <c r="L768" s="53" t="s">
        <v>127</v>
      </c>
      <c r="M768" s="53"/>
      <c r="N768" s="53"/>
      <c r="O768" s="53"/>
      <c r="P768" s="67"/>
      <c r="R768" s="76"/>
      <c r="S768" s="31"/>
      <c r="T768" s="31"/>
      <c r="U768" s="77"/>
    </row>
    <row r="769" spans="2:21" ht="18" customHeight="1">
      <c r="B769" s="66"/>
      <c r="C769" s="53"/>
      <c r="D769" s="53"/>
      <c r="E769" s="53"/>
      <c r="F769" s="53"/>
      <c r="G769" s="53"/>
      <c r="H769" s="53"/>
      <c r="I769" s="53"/>
      <c r="J769" s="53"/>
      <c r="K769" s="53"/>
      <c r="L769" s="53"/>
      <c r="M769" s="53"/>
      <c r="N769" s="53"/>
      <c r="O769" s="53"/>
      <c r="P769" s="67"/>
      <c r="R769" s="76" t="s">
        <v>128</v>
      </c>
      <c r="S769" s="31"/>
      <c r="T769" s="31"/>
      <c r="U769" s="77"/>
    </row>
    <row r="770" spans="2:21" ht="18" customHeight="1" thickBot="1">
      <c r="B770" s="66"/>
      <c r="C770" s="53"/>
      <c r="D770" s="53" t="s">
        <v>129</v>
      </c>
      <c r="E770" s="53"/>
      <c r="F770" s="53"/>
      <c r="G770" s="53"/>
      <c r="H770" s="53"/>
      <c r="I770" s="53"/>
      <c r="J770" s="53"/>
      <c r="K770" s="53"/>
      <c r="L770" s="53"/>
      <c r="M770" s="53"/>
      <c r="N770" s="53"/>
      <c r="O770" s="53"/>
      <c r="P770" s="67"/>
      <c r="R770" s="76" t="s">
        <v>130</v>
      </c>
      <c r="S770" s="31"/>
      <c r="T770" s="31"/>
      <c r="U770" s="77"/>
    </row>
    <row r="771" spans="2:21" ht="18" customHeight="1" thickTop="1" thickBot="1">
      <c r="B771" s="66"/>
      <c r="C771" s="53"/>
      <c r="D771" s="258" t="s">
        <v>100</v>
      </c>
      <c r="E771" s="259"/>
      <c r="F771" s="259"/>
      <c r="G771" s="259"/>
      <c r="H771" s="259"/>
      <c r="I771" s="259"/>
      <c r="J771" s="260"/>
      <c r="K771" s="178">
        <f>D755</f>
        <v>0</v>
      </c>
      <c r="L771" s="181"/>
      <c r="M771" s="181"/>
      <c r="N771" s="181"/>
      <c r="O771" s="87"/>
      <c r="P771" s="67"/>
      <c r="R771" s="88" t="s">
        <v>131</v>
      </c>
      <c r="S771" s="89"/>
      <c r="T771" s="89"/>
      <c r="U771" s="90"/>
    </row>
    <row r="772" spans="2:21" ht="19.5" customHeight="1">
      <c r="B772" s="66"/>
      <c r="C772" s="53"/>
      <c r="D772" s="261" t="s">
        <v>132</v>
      </c>
      <c r="E772" s="262"/>
      <c r="F772" s="262"/>
      <c r="G772" s="262"/>
      <c r="H772" s="262"/>
      <c r="I772" s="262"/>
      <c r="J772" s="263"/>
      <c r="K772" s="167"/>
      <c r="L772" s="191" t="s">
        <v>133</v>
      </c>
      <c r="M772" s="170"/>
      <c r="N772" s="191" t="s">
        <v>134</v>
      </c>
      <c r="O772" s="173"/>
      <c r="P772" s="67"/>
    </row>
    <row r="773" spans="2:21" ht="19.5" customHeight="1">
      <c r="B773" s="66"/>
      <c r="C773" s="53"/>
      <c r="D773" s="264" t="s">
        <v>135</v>
      </c>
      <c r="E773" s="265"/>
      <c r="F773" s="265"/>
      <c r="G773" s="265"/>
      <c r="H773" s="265"/>
      <c r="I773" s="265"/>
      <c r="J773" s="266"/>
      <c r="K773" s="168"/>
      <c r="L773" s="192" t="s">
        <v>136</v>
      </c>
      <c r="M773" s="171"/>
      <c r="N773" s="192" t="s">
        <v>137</v>
      </c>
      <c r="O773" s="174"/>
      <c r="P773" s="67"/>
    </row>
    <row r="774" spans="2:21" ht="19.5" customHeight="1">
      <c r="B774" s="66"/>
      <c r="C774" s="53"/>
      <c r="D774" s="264" t="s">
        <v>138</v>
      </c>
      <c r="E774" s="265"/>
      <c r="F774" s="265"/>
      <c r="G774" s="265"/>
      <c r="H774" s="265"/>
      <c r="I774" s="265"/>
      <c r="J774" s="266"/>
      <c r="K774" s="168"/>
      <c r="L774" s="192" t="s">
        <v>139</v>
      </c>
      <c r="M774" s="171"/>
      <c r="N774" s="192" t="s">
        <v>140</v>
      </c>
      <c r="O774" s="174"/>
      <c r="P774" s="67"/>
    </row>
    <row r="775" spans="2:21" ht="19.5" customHeight="1">
      <c r="B775" s="66"/>
      <c r="C775" s="53"/>
      <c r="D775" s="264" t="s">
        <v>141</v>
      </c>
      <c r="E775" s="265"/>
      <c r="F775" s="265"/>
      <c r="G775" s="265"/>
      <c r="H775" s="265"/>
      <c r="I775" s="265"/>
      <c r="J775" s="266"/>
      <c r="K775" s="168"/>
      <c r="L775" s="192" t="s">
        <v>142</v>
      </c>
      <c r="M775" s="171"/>
      <c r="N775" s="192" t="s">
        <v>143</v>
      </c>
      <c r="O775" s="174"/>
      <c r="P775" s="67"/>
    </row>
    <row r="776" spans="2:21" ht="19.5" customHeight="1">
      <c r="B776" s="66"/>
      <c r="C776" s="53"/>
      <c r="D776" s="264" t="s">
        <v>144</v>
      </c>
      <c r="E776" s="265"/>
      <c r="F776" s="265"/>
      <c r="G776" s="265"/>
      <c r="H776" s="265"/>
      <c r="I776" s="265"/>
      <c r="J776" s="266"/>
      <c r="K776" s="168"/>
      <c r="L776" s="192" t="s">
        <v>145</v>
      </c>
      <c r="M776" s="171"/>
      <c r="N776" s="192" t="s">
        <v>146</v>
      </c>
      <c r="O776" s="174"/>
      <c r="P776" s="67"/>
    </row>
    <row r="777" spans="2:21" ht="19.5" customHeight="1">
      <c r="B777" s="66"/>
      <c r="C777" s="53"/>
      <c r="D777" s="264" t="s">
        <v>147</v>
      </c>
      <c r="E777" s="265"/>
      <c r="F777" s="265"/>
      <c r="G777" s="265"/>
      <c r="H777" s="265"/>
      <c r="I777" s="265"/>
      <c r="J777" s="266"/>
      <c r="K777" s="168"/>
      <c r="L777" s="192" t="s">
        <v>148</v>
      </c>
      <c r="M777" s="171"/>
      <c r="N777" s="192" t="s">
        <v>149</v>
      </c>
      <c r="O777" s="174"/>
      <c r="P777" s="67"/>
    </row>
    <row r="778" spans="2:21" ht="19.5" customHeight="1">
      <c r="B778" s="66"/>
      <c r="C778" s="53"/>
      <c r="D778" s="264" t="s">
        <v>150</v>
      </c>
      <c r="E778" s="265"/>
      <c r="F778" s="265"/>
      <c r="G778" s="265"/>
      <c r="H778" s="265"/>
      <c r="I778" s="265"/>
      <c r="J778" s="266"/>
      <c r="K778" s="168"/>
      <c r="L778" s="192" t="s">
        <v>151</v>
      </c>
      <c r="M778" s="171"/>
      <c r="N778" s="203" t="s">
        <v>152</v>
      </c>
      <c r="O778" s="175"/>
      <c r="P778" s="67"/>
    </row>
    <row r="779" spans="2:21" ht="19.5" customHeight="1" thickBot="1">
      <c r="B779" s="66"/>
      <c r="C779" s="53"/>
      <c r="D779" s="264" t="s">
        <v>153</v>
      </c>
      <c r="E779" s="265"/>
      <c r="F779" s="265"/>
      <c r="G779" s="265"/>
      <c r="H779" s="265"/>
      <c r="I779" s="265"/>
      <c r="J779" s="266"/>
      <c r="K779" s="168"/>
      <c r="L779" s="192" t="s">
        <v>154</v>
      </c>
      <c r="M779" s="171"/>
      <c r="N779" s="204" t="s">
        <v>155</v>
      </c>
      <c r="O779" s="176">
        <f>SUM(K772:K780,M772:M780,O772:O778)</f>
        <v>0</v>
      </c>
      <c r="P779" s="67"/>
    </row>
    <row r="780" spans="2:21" ht="19.5" customHeight="1" thickTop="1" thickBot="1">
      <c r="B780" s="66"/>
      <c r="C780" s="53"/>
      <c r="D780" s="269" t="s">
        <v>156</v>
      </c>
      <c r="E780" s="270"/>
      <c r="F780" s="270"/>
      <c r="G780" s="270"/>
      <c r="H780" s="270"/>
      <c r="I780" s="270"/>
      <c r="J780" s="271"/>
      <c r="K780" s="169"/>
      <c r="L780" s="202" t="s">
        <v>157</v>
      </c>
      <c r="M780" s="172"/>
      <c r="N780" s="205" t="s">
        <v>158</v>
      </c>
      <c r="O780" s="177">
        <f>IF(D755="単価契約",0,K771-O779)</f>
        <v>0</v>
      </c>
      <c r="P780" s="67"/>
    </row>
    <row r="781" spans="2:21" ht="19.5" customHeight="1" thickTop="1" thickBot="1">
      <c r="B781" s="91"/>
      <c r="C781" s="92"/>
      <c r="D781" s="92"/>
      <c r="E781" s="92"/>
      <c r="F781" s="92"/>
      <c r="G781" s="92"/>
      <c r="H781" s="92"/>
      <c r="I781" s="92"/>
      <c r="J781" s="92"/>
      <c r="K781" s="92"/>
      <c r="L781" s="92"/>
      <c r="M781" s="92"/>
      <c r="N781" s="92"/>
      <c r="O781" s="92"/>
      <c r="P781" s="93"/>
    </row>
    <row r="782" spans="2:21" ht="19.5" customHeight="1">
      <c r="C782" s="281" t="s">
        <v>159</v>
      </c>
    </row>
    <row r="783" spans="2:21" ht="19.5" customHeight="1">
      <c r="C783" s="281"/>
    </row>
    <row r="784" spans="2:21" ht="19.5" customHeight="1">
      <c r="C784" s="281"/>
    </row>
    <row r="785" spans="3:3" ht="19.5" customHeight="1">
      <c r="C785" s="281"/>
    </row>
    <row r="786" spans="3:3" ht="19.5" customHeight="1">
      <c r="C786" s="281"/>
    </row>
    <row r="787" spans="3:3" ht="19.5" customHeight="1">
      <c r="C787" s="281"/>
    </row>
    <row r="788" spans="3:3" ht="19.5" customHeight="1">
      <c r="C788" s="281"/>
    </row>
    <row r="789" spans="3:3" ht="19.5" customHeight="1">
      <c r="C789" s="281"/>
    </row>
    <row r="790" spans="3:3" ht="19.5" customHeight="1">
      <c r="C790" s="281"/>
    </row>
    <row r="791" spans="3:3" ht="19.5" customHeight="1">
      <c r="C791" s="281"/>
    </row>
    <row r="792" spans="3:3" ht="12" customHeight="1">
      <c r="C792" s="281"/>
    </row>
    <row r="793" spans="3:3" ht="12" customHeight="1">
      <c r="C793" s="281"/>
    </row>
    <row r="794" spans="3:3" ht="12" customHeight="1">
      <c r="C794" s="281"/>
    </row>
    <row r="795" spans="3:3" ht="12" customHeight="1">
      <c r="C795" s="281"/>
    </row>
    <row r="796" spans="3:3" ht="12" customHeight="1">
      <c r="C796" s="281"/>
    </row>
    <row r="797" spans="3:3" ht="12" customHeight="1">
      <c r="C797" s="281"/>
    </row>
    <row r="798" spans="3:3" ht="12" customHeight="1">
      <c r="C798" s="281"/>
    </row>
    <row r="799" spans="3:3" ht="12" customHeight="1">
      <c r="C799" s="281"/>
    </row>
    <row r="800" spans="3:3" ht="12" customHeight="1">
      <c r="C800" s="281"/>
    </row>
    <row r="801" spans="2:21" ht="12" customHeight="1">
      <c r="C801" s="282"/>
    </row>
    <row r="802" spans="2:21" ht="17.25" customHeight="1" thickBot="1">
      <c r="B802" s="35"/>
      <c r="C802" s="283" t="s">
        <v>82</v>
      </c>
      <c r="D802" s="283"/>
      <c r="E802" s="283"/>
      <c r="F802" s="283"/>
      <c r="G802" s="283"/>
      <c r="H802" s="283"/>
      <c r="I802" s="285">
        <v>15</v>
      </c>
      <c r="J802" s="285"/>
      <c r="K802" s="36"/>
      <c r="L802" s="36"/>
      <c r="M802" s="36"/>
      <c r="N802" s="36"/>
      <c r="O802" s="36"/>
      <c r="P802" s="37"/>
      <c r="T802" s="29" t="s">
        <v>83</v>
      </c>
    </row>
    <row r="803" spans="2:21" ht="17.25" customHeight="1" thickTop="1">
      <c r="B803" s="38"/>
      <c r="C803" s="284"/>
      <c r="D803" s="284"/>
      <c r="E803" s="284"/>
      <c r="F803" s="284"/>
      <c r="G803" s="284"/>
      <c r="H803" s="284"/>
      <c r="I803" s="286"/>
      <c r="J803" s="286"/>
      <c r="K803" s="31"/>
      <c r="L803" s="232" t="s">
        <v>84</v>
      </c>
      <c r="M803" s="233"/>
      <c r="N803" s="233"/>
      <c r="O803" s="233"/>
      <c r="P803" s="234"/>
      <c r="T803" s="29" t="s">
        <v>85</v>
      </c>
    </row>
    <row r="804" spans="2:21" ht="9.75" customHeight="1">
      <c r="B804" s="38"/>
      <c r="C804" s="31"/>
      <c r="D804" s="31"/>
      <c r="E804" s="31"/>
      <c r="F804" s="31"/>
      <c r="G804" s="31"/>
      <c r="H804" s="31"/>
      <c r="I804" s="31"/>
      <c r="J804" s="31"/>
      <c r="K804" s="31"/>
      <c r="L804" s="235"/>
      <c r="M804" s="236"/>
      <c r="N804" s="236"/>
      <c r="O804" s="236"/>
      <c r="P804" s="237"/>
    </row>
    <row r="805" spans="2:21" ht="17.25" customHeight="1">
      <c r="B805" s="38"/>
      <c r="C805" s="186" t="s">
        <v>56</v>
      </c>
      <c r="D805" s="275">
        <f>IF(基本情報入力欄!D11="","",基本情報入力欄!D11)</f>
        <v>44536</v>
      </c>
      <c r="E805" s="276"/>
      <c r="F805" s="276"/>
      <c r="G805" s="276"/>
      <c r="H805" s="276"/>
      <c r="I805" s="277"/>
      <c r="J805" s="56"/>
      <c r="K805" s="31"/>
      <c r="L805" s="235"/>
      <c r="M805" s="236"/>
      <c r="N805" s="236"/>
      <c r="O805" s="236"/>
      <c r="P805" s="237"/>
    </row>
    <row r="806" spans="2:21" ht="11.25" customHeight="1" thickBot="1">
      <c r="B806" s="38"/>
      <c r="C806" s="36"/>
      <c r="D806" s="36"/>
      <c r="E806" s="36"/>
      <c r="F806" s="36"/>
      <c r="G806" s="36"/>
      <c r="H806" s="36"/>
      <c r="I806" s="57"/>
      <c r="J806" s="41"/>
      <c r="K806" s="31"/>
      <c r="L806" s="238"/>
      <c r="M806" s="239"/>
      <c r="N806" s="239"/>
      <c r="O806" s="239"/>
      <c r="P806" s="240"/>
    </row>
    <row r="807" spans="2:21" ht="12" customHeight="1" thickTop="1">
      <c r="B807" s="38"/>
      <c r="C807" s="31"/>
      <c r="D807" s="31"/>
      <c r="E807" s="31"/>
      <c r="F807" s="31"/>
      <c r="G807" s="31"/>
      <c r="H807" s="31"/>
      <c r="I807" s="31"/>
      <c r="J807" s="31"/>
      <c r="K807" s="31"/>
      <c r="L807" s="44"/>
      <c r="M807" s="44"/>
      <c r="N807" s="44"/>
      <c r="O807" s="44"/>
      <c r="P807" s="40"/>
      <c r="Q807" s="45"/>
      <c r="R807" s="45"/>
      <c r="S807" s="45"/>
      <c r="T807" s="45"/>
    </row>
    <row r="808" spans="2:21" ht="17.25" customHeight="1" thickBot="1">
      <c r="B808" s="38"/>
      <c r="C808" s="31" t="s">
        <v>91</v>
      </c>
      <c r="D808" s="31"/>
      <c r="E808" s="31"/>
      <c r="F808" s="31"/>
      <c r="G808" s="31"/>
      <c r="H808" s="31"/>
      <c r="I808" s="31"/>
      <c r="J808" s="31"/>
      <c r="K808" s="31"/>
      <c r="L808" s="44"/>
      <c r="M808" s="44"/>
      <c r="N808" s="44"/>
      <c r="O808" s="44"/>
      <c r="P808" s="40"/>
      <c r="Q808" s="45"/>
      <c r="R808" s="45"/>
      <c r="S808" s="45"/>
      <c r="T808" s="45"/>
    </row>
    <row r="809" spans="2:21" ht="17.25" customHeight="1">
      <c r="B809" s="60" t="s">
        <v>92</v>
      </c>
      <c r="C809" s="185" t="s">
        <v>93</v>
      </c>
      <c r="D809" s="278"/>
      <c r="E809" s="279"/>
      <c r="F809" s="279"/>
      <c r="G809" s="279"/>
      <c r="H809" s="279"/>
      <c r="I809" s="279"/>
      <c r="J809" s="280"/>
      <c r="K809" s="61"/>
      <c r="L809" s="62"/>
      <c r="M809" s="63" t="s">
        <v>94</v>
      </c>
      <c r="N809" s="61"/>
      <c r="O809" s="61"/>
      <c r="P809" s="64"/>
      <c r="R809" s="65"/>
      <c r="S809" s="31" t="s">
        <v>95</v>
      </c>
    </row>
    <row r="810" spans="2:21" ht="17.25" customHeight="1">
      <c r="B810" s="66"/>
      <c r="C810" s="186" t="s">
        <v>96</v>
      </c>
      <c r="D810" s="223"/>
      <c r="E810" s="224"/>
      <c r="F810" s="224"/>
      <c r="G810" s="224"/>
      <c r="H810" s="224"/>
      <c r="I810" s="224"/>
      <c r="J810" s="224"/>
      <c r="K810" s="224"/>
      <c r="L810" s="225"/>
      <c r="M810" s="241" t="s">
        <v>194</v>
      </c>
      <c r="N810" s="231"/>
      <c r="O810" s="231"/>
      <c r="P810" s="67"/>
      <c r="R810" s="68"/>
      <c r="S810" s="29" t="s">
        <v>98</v>
      </c>
    </row>
    <row r="811" spans="2:21" ht="17.25" customHeight="1" thickBot="1">
      <c r="B811" s="66"/>
      <c r="C811" s="186" t="s">
        <v>99</v>
      </c>
      <c r="D811" s="242"/>
      <c r="E811" s="243"/>
      <c r="F811" s="243"/>
      <c r="G811" s="243"/>
      <c r="H811" s="244"/>
      <c r="I811" s="69"/>
      <c r="J811" s="70"/>
      <c r="K811" s="71"/>
      <c r="L811" s="71"/>
      <c r="M811" s="231" t="s">
        <v>195</v>
      </c>
      <c r="N811" s="231"/>
      <c r="O811" s="231"/>
      <c r="P811" s="67"/>
    </row>
    <row r="812" spans="2:21" ht="17.25" customHeight="1">
      <c r="B812" s="66"/>
      <c r="C812" s="186" t="s">
        <v>100</v>
      </c>
      <c r="D812" s="245"/>
      <c r="E812" s="246"/>
      <c r="F812" s="246"/>
      <c r="G812" s="246"/>
      <c r="H812" s="246"/>
      <c r="I812" s="246"/>
      <c r="J812" s="247"/>
      <c r="K812" s="195" t="s">
        <v>101</v>
      </c>
      <c r="L812" s="72"/>
      <c r="M812" s="231" t="s">
        <v>97</v>
      </c>
      <c r="N812" s="231"/>
      <c r="O812" s="231"/>
      <c r="P812" s="67"/>
      <c r="R812" s="73" t="s">
        <v>102</v>
      </c>
      <c r="S812" s="74"/>
      <c r="T812" s="74"/>
      <c r="U812" s="75"/>
    </row>
    <row r="813" spans="2:21" ht="17.25" customHeight="1">
      <c r="B813" s="66"/>
      <c r="C813" s="190"/>
      <c r="D813" s="248" t="s">
        <v>103</v>
      </c>
      <c r="E813" s="249"/>
      <c r="F813" s="249"/>
      <c r="G813" s="249"/>
      <c r="H813" s="249"/>
      <c r="I813" s="249"/>
      <c r="J813" s="249"/>
      <c r="K813" s="182" t="s">
        <v>104</v>
      </c>
      <c r="L813" s="182" t="s">
        <v>105</v>
      </c>
      <c r="M813" s="182" t="s">
        <v>106</v>
      </c>
      <c r="N813" s="163" t="s">
        <v>107</v>
      </c>
      <c r="O813" s="53"/>
      <c r="P813" s="67"/>
      <c r="R813" s="76"/>
      <c r="S813" s="31" t="s">
        <v>108</v>
      </c>
      <c r="T813" s="31"/>
      <c r="U813" s="77"/>
    </row>
    <row r="814" spans="2:21" ht="17.25" customHeight="1">
      <c r="B814" s="66"/>
      <c r="C814" s="190" t="s">
        <v>109</v>
      </c>
      <c r="D814" s="250"/>
      <c r="E814" s="251"/>
      <c r="F814" s="251"/>
      <c r="G814" s="251"/>
      <c r="H814" s="251"/>
      <c r="I814" s="251"/>
      <c r="J814" s="251"/>
      <c r="K814" s="78"/>
      <c r="L814" s="179"/>
      <c r="M814" s="206"/>
      <c r="N814" s="207">
        <f t="shared" ref="N814:N822" si="14">L814*M814</f>
        <v>0</v>
      </c>
      <c r="O814" s="193" t="s">
        <v>101</v>
      </c>
      <c r="P814" s="67"/>
      <c r="Q814" s="31"/>
      <c r="R814" s="76" t="s">
        <v>110</v>
      </c>
      <c r="S814" s="31"/>
      <c r="T814" s="31"/>
      <c r="U814" s="77"/>
    </row>
    <row r="815" spans="2:21" ht="17.25" customHeight="1">
      <c r="B815" s="66"/>
      <c r="C815" s="190" t="s">
        <v>111</v>
      </c>
      <c r="D815" s="250"/>
      <c r="E815" s="251"/>
      <c r="F815" s="251"/>
      <c r="G815" s="251"/>
      <c r="H815" s="251"/>
      <c r="I815" s="251"/>
      <c r="J815" s="251"/>
      <c r="K815" s="78"/>
      <c r="L815" s="179"/>
      <c r="M815" s="206"/>
      <c r="N815" s="207">
        <f t="shared" si="14"/>
        <v>0</v>
      </c>
      <c r="O815" s="79"/>
      <c r="P815" s="67"/>
      <c r="Q815" s="31"/>
      <c r="R815" s="76"/>
      <c r="S815" s="31"/>
      <c r="T815" s="31"/>
      <c r="U815" s="77"/>
    </row>
    <row r="816" spans="2:21" ht="17.25" customHeight="1">
      <c r="B816" s="66"/>
      <c r="C816" s="190" t="s">
        <v>112</v>
      </c>
      <c r="D816" s="267"/>
      <c r="E816" s="268"/>
      <c r="F816" s="268"/>
      <c r="G816" s="268"/>
      <c r="H816" s="268"/>
      <c r="I816" s="268"/>
      <c r="J816" s="268"/>
      <c r="K816" s="80"/>
      <c r="L816" s="180"/>
      <c r="M816" s="208"/>
      <c r="N816" s="207">
        <f t="shared" si="14"/>
        <v>0</v>
      </c>
      <c r="O816" s="79"/>
      <c r="P816" s="67"/>
      <c r="Q816" s="31"/>
      <c r="R816" s="76"/>
      <c r="S816" s="31"/>
      <c r="T816" s="31"/>
      <c r="U816" s="77"/>
    </row>
    <row r="817" spans="2:21" ht="17.25" customHeight="1">
      <c r="B817" s="66"/>
      <c r="C817" s="190" t="s">
        <v>113</v>
      </c>
      <c r="D817" s="267"/>
      <c r="E817" s="268"/>
      <c r="F817" s="268"/>
      <c r="G817" s="268"/>
      <c r="H817" s="268"/>
      <c r="I817" s="268"/>
      <c r="J817" s="268"/>
      <c r="K817" s="80"/>
      <c r="L817" s="180"/>
      <c r="M817" s="208"/>
      <c r="N817" s="207">
        <f t="shared" si="14"/>
        <v>0</v>
      </c>
      <c r="O817" s="79"/>
      <c r="P817" s="67"/>
      <c r="Q817" s="31"/>
      <c r="R817" s="76"/>
      <c r="S817" s="31"/>
      <c r="T817" s="31"/>
      <c r="U817" s="77"/>
    </row>
    <row r="818" spans="2:21" ht="17.25" customHeight="1">
      <c r="B818" s="66"/>
      <c r="C818" s="190" t="s">
        <v>114</v>
      </c>
      <c r="D818" s="267"/>
      <c r="E818" s="268"/>
      <c r="F818" s="268"/>
      <c r="G818" s="268"/>
      <c r="H818" s="268"/>
      <c r="I818" s="268"/>
      <c r="J818" s="268"/>
      <c r="K818" s="80"/>
      <c r="L818" s="180"/>
      <c r="M818" s="208"/>
      <c r="N818" s="207">
        <f t="shared" si="14"/>
        <v>0</v>
      </c>
      <c r="O818" s="79"/>
      <c r="P818" s="67"/>
      <c r="Q818" s="31"/>
      <c r="R818" s="76"/>
      <c r="S818" s="31"/>
      <c r="T818" s="31"/>
      <c r="U818" s="77"/>
    </row>
    <row r="819" spans="2:21" ht="17.25" customHeight="1">
      <c r="B819" s="66"/>
      <c r="C819" s="190" t="s">
        <v>115</v>
      </c>
      <c r="D819" s="250"/>
      <c r="E819" s="251"/>
      <c r="F819" s="251"/>
      <c r="G819" s="251"/>
      <c r="H819" s="251"/>
      <c r="I819" s="251"/>
      <c r="J819" s="251"/>
      <c r="K819" s="78"/>
      <c r="L819" s="179"/>
      <c r="M819" s="206"/>
      <c r="N819" s="207">
        <f t="shared" si="14"/>
        <v>0</v>
      </c>
      <c r="O819" s="79"/>
      <c r="P819" s="67"/>
      <c r="Q819" s="31"/>
      <c r="R819" s="76"/>
      <c r="S819" s="31"/>
      <c r="T819" s="31"/>
      <c r="U819" s="77"/>
    </row>
    <row r="820" spans="2:21" ht="17.25" customHeight="1">
      <c r="B820" s="66"/>
      <c r="C820" s="190" t="s">
        <v>116</v>
      </c>
      <c r="D820" s="250"/>
      <c r="E820" s="251"/>
      <c r="F820" s="251"/>
      <c r="G820" s="251"/>
      <c r="H820" s="251"/>
      <c r="I820" s="251"/>
      <c r="J820" s="251"/>
      <c r="K820" s="78"/>
      <c r="L820" s="179"/>
      <c r="M820" s="206"/>
      <c r="N820" s="207">
        <f t="shared" si="14"/>
        <v>0</v>
      </c>
      <c r="O820" s="79"/>
      <c r="P820" s="67"/>
      <c r="Q820" s="31"/>
      <c r="R820" s="76"/>
      <c r="S820" s="31"/>
      <c r="T820" s="31"/>
      <c r="U820" s="77"/>
    </row>
    <row r="821" spans="2:21" ht="17.25" customHeight="1">
      <c r="B821" s="66"/>
      <c r="C821" s="190" t="s">
        <v>117</v>
      </c>
      <c r="D821" s="250"/>
      <c r="E821" s="251"/>
      <c r="F821" s="251"/>
      <c r="G821" s="251"/>
      <c r="H821" s="251"/>
      <c r="I821" s="251"/>
      <c r="J821" s="251"/>
      <c r="K821" s="78"/>
      <c r="L821" s="179"/>
      <c r="M821" s="206"/>
      <c r="N821" s="207">
        <f t="shared" si="14"/>
        <v>0</v>
      </c>
      <c r="O821" s="79"/>
      <c r="P821" s="67"/>
      <c r="Q821" s="31"/>
      <c r="R821" s="76"/>
      <c r="S821" s="31"/>
      <c r="T821" s="31"/>
      <c r="U821" s="77"/>
    </row>
    <row r="822" spans="2:21" ht="17.25" customHeight="1">
      <c r="B822" s="66"/>
      <c r="C822" s="190" t="s">
        <v>118</v>
      </c>
      <c r="D822" s="267"/>
      <c r="E822" s="268"/>
      <c r="F822" s="268"/>
      <c r="G822" s="268"/>
      <c r="H822" s="268"/>
      <c r="I822" s="268"/>
      <c r="J822" s="268"/>
      <c r="K822" s="80"/>
      <c r="L822" s="180"/>
      <c r="M822" s="208"/>
      <c r="N822" s="207">
        <f t="shared" si="14"/>
        <v>0</v>
      </c>
      <c r="O822" s="79"/>
      <c r="P822" s="67"/>
      <c r="Q822" s="31"/>
      <c r="R822" s="76"/>
      <c r="S822" s="31"/>
      <c r="T822" s="31"/>
      <c r="U822" s="77"/>
    </row>
    <row r="823" spans="2:21" ht="17.25" customHeight="1">
      <c r="B823" s="66"/>
      <c r="C823" s="191" t="s">
        <v>119</v>
      </c>
      <c r="D823" s="272">
        <f>SUM(N814:N822)</f>
        <v>0</v>
      </c>
      <c r="E823" s="273"/>
      <c r="F823" s="273"/>
      <c r="G823" s="273"/>
      <c r="H823" s="273"/>
      <c r="I823" s="273"/>
      <c r="J823" s="274"/>
      <c r="K823" s="189" t="s">
        <v>120</v>
      </c>
      <c r="L823" s="209" t="str">
        <f>IF(D812="","",IF(D812="単価契約","",(O836+D823)/D812))</f>
        <v/>
      </c>
      <c r="M823" s="194" t="s">
        <v>121</v>
      </c>
      <c r="N823" s="81"/>
      <c r="O823" s="81"/>
      <c r="P823" s="82"/>
      <c r="Q823" s="83"/>
      <c r="R823" s="76" t="s">
        <v>122</v>
      </c>
      <c r="S823" s="31"/>
      <c r="T823" s="31"/>
      <c r="U823" s="77"/>
    </row>
    <row r="824" spans="2:21" ht="17.25" customHeight="1">
      <c r="B824" s="66"/>
      <c r="C824" s="187" t="s">
        <v>123</v>
      </c>
      <c r="D824" s="252">
        <f>ROUNDDOWN(D823*K824,0)</f>
        <v>0</v>
      </c>
      <c r="E824" s="253"/>
      <c r="F824" s="253"/>
      <c r="G824" s="253"/>
      <c r="H824" s="253"/>
      <c r="I824" s="253"/>
      <c r="J824" s="254"/>
      <c r="K824" s="84"/>
      <c r="L824" s="85" t="s">
        <v>124</v>
      </c>
      <c r="M824" s="81"/>
      <c r="N824" s="81"/>
      <c r="O824" s="81"/>
      <c r="P824" s="82"/>
      <c r="Q824" s="83"/>
      <c r="R824" s="76" t="s">
        <v>125</v>
      </c>
      <c r="S824" s="31"/>
      <c r="T824" s="31"/>
      <c r="U824" s="77"/>
    </row>
    <row r="825" spans="2:21" ht="17.25" customHeight="1">
      <c r="B825" s="66"/>
      <c r="C825" s="188" t="s">
        <v>126</v>
      </c>
      <c r="D825" s="255">
        <f>SUM(D823:J824)</f>
        <v>0</v>
      </c>
      <c r="E825" s="256"/>
      <c r="F825" s="256"/>
      <c r="G825" s="256"/>
      <c r="H825" s="256"/>
      <c r="I825" s="256"/>
      <c r="J825" s="257"/>
      <c r="K825" s="53"/>
      <c r="L825" s="53" t="s">
        <v>127</v>
      </c>
      <c r="M825" s="53"/>
      <c r="N825" s="53"/>
      <c r="O825" s="53"/>
      <c r="P825" s="67"/>
      <c r="R825" s="76"/>
      <c r="S825" s="31"/>
      <c r="T825" s="31"/>
      <c r="U825" s="77"/>
    </row>
    <row r="826" spans="2:21" ht="18" customHeight="1">
      <c r="B826" s="66"/>
      <c r="C826" s="53"/>
      <c r="D826" s="53"/>
      <c r="E826" s="53"/>
      <c r="F826" s="53"/>
      <c r="G826" s="53"/>
      <c r="H826" s="53"/>
      <c r="I826" s="53"/>
      <c r="J826" s="53"/>
      <c r="K826" s="53"/>
      <c r="L826" s="53"/>
      <c r="M826" s="53"/>
      <c r="N826" s="53"/>
      <c r="O826" s="53"/>
      <c r="P826" s="67"/>
      <c r="R826" s="76" t="s">
        <v>128</v>
      </c>
      <c r="S826" s="31"/>
      <c r="T826" s="31"/>
      <c r="U826" s="77"/>
    </row>
    <row r="827" spans="2:21" ht="18" customHeight="1" thickBot="1">
      <c r="B827" s="66"/>
      <c r="C827" s="53"/>
      <c r="D827" s="53" t="s">
        <v>129</v>
      </c>
      <c r="E827" s="53"/>
      <c r="F827" s="53"/>
      <c r="G827" s="53"/>
      <c r="H827" s="53"/>
      <c r="I827" s="53"/>
      <c r="J827" s="53"/>
      <c r="K827" s="53"/>
      <c r="L827" s="53"/>
      <c r="M827" s="53"/>
      <c r="N827" s="53"/>
      <c r="O827" s="53"/>
      <c r="P827" s="67"/>
      <c r="R827" s="76" t="s">
        <v>130</v>
      </c>
      <c r="S827" s="31"/>
      <c r="T827" s="31"/>
      <c r="U827" s="77"/>
    </row>
    <row r="828" spans="2:21" ht="18" customHeight="1" thickTop="1" thickBot="1">
      <c r="B828" s="66"/>
      <c r="C828" s="53"/>
      <c r="D828" s="258" t="s">
        <v>100</v>
      </c>
      <c r="E828" s="259"/>
      <c r="F828" s="259"/>
      <c r="G828" s="259"/>
      <c r="H828" s="259"/>
      <c r="I828" s="259"/>
      <c r="J828" s="260"/>
      <c r="K828" s="178">
        <f>D812</f>
        <v>0</v>
      </c>
      <c r="L828" s="181"/>
      <c r="M828" s="181"/>
      <c r="N828" s="181"/>
      <c r="O828" s="87"/>
      <c r="P828" s="67"/>
      <c r="R828" s="88" t="s">
        <v>131</v>
      </c>
      <c r="S828" s="89"/>
      <c r="T828" s="89"/>
      <c r="U828" s="90"/>
    </row>
    <row r="829" spans="2:21" ht="19.5" customHeight="1">
      <c r="B829" s="66"/>
      <c r="C829" s="53"/>
      <c r="D829" s="261" t="s">
        <v>132</v>
      </c>
      <c r="E829" s="262"/>
      <c r="F829" s="262"/>
      <c r="G829" s="262"/>
      <c r="H829" s="262"/>
      <c r="I829" s="262"/>
      <c r="J829" s="263"/>
      <c r="K829" s="167"/>
      <c r="L829" s="191" t="s">
        <v>133</v>
      </c>
      <c r="M829" s="170"/>
      <c r="N829" s="191" t="s">
        <v>134</v>
      </c>
      <c r="O829" s="173"/>
      <c r="P829" s="67"/>
    </row>
    <row r="830" spans="2:21" ht="19.5" customHeight="1">
      <c r="B830" s="66"/>
      <c r="C830" s="53"/>
      <c r="D830" s="264" t="s">
        <v>135</v>
      </c>
      <c r="E830" s="265"/>
      <c r="F830" s="265"/>
      <c r="G830" s="265"/>
      <c r="H830" s="265"/>
      <c r="I830" s="265"/>
      <c r="J830" s="266"/>
      <c r="K830" s="168"/>
      <c r="L830" s="192" t="s">
        <v>136</v>
      </c>
      <c r="M830" s="171"/>
      <c r="N830" s="192" t="s">
        <v>137</v>
      </c>
      <c r="O830" s="174"/>
      <c r="P830" s="67"/>
    </row>
    <row r="831" spans="2:21" ht="19.5" customHeight="1">
      <c r="B831" s="66"/>
      <c r="C831" s="53"/>
      <c r="D831" s="264" t="s">
        <v>138</v>
      </c>
      <c r="E831" s="265"/>
      <c r="F831" s="265"/>
      <c r="G831" s="265"/>
      <c r="H831" s="265"/>
      <c r="I831" s="265"/>
      <c r="J831" s="266"/>
      <c r="K831" s="168"/>
      <c r="L831" s="192" t="s">
        <v>139</v>
      </c>
      <c r="M831" s="171"/>
      <c r="N831" s="192" t="s">
        <v>140</v>
      </c>
      <c r="O831" s="174"/>
      <c r="P831" s="67"/>
    </row>
    <row r="832" spans="2:21" ht="19.5" customHeight="1">
      <c r="B832" s="66"/>
      <c r="C832" s="53"/>
      <c r="D832" s="264" t="s">
        <v>141</v>
      </c>
      <c r="E832" s="265"/>
      <c r="F832" s="265"/>
      <c r="G832" s="265"/>
      <c r="H832" s="265"/>
      <c r="I832" s="265"/>
      <c r="J832" s="266"/>
      <c r="K832" s="168"/>
      <c r="L832" s="192" t="s">
        <v>142</v>
      </c>
      <c r="M832" s="171"/>
      <c r="N832" s="192" t="s">
        <v>143</v>
      </c>
      <c r="O832" s="174"/>
      <c r="P832" s="67"/>
    </row>
    <row r="833" spans="2:16" ht="19.5" customHeight="1">
      <c r="B833" s="66"/>
      <c r="C833" s="53"/>
      <c r="D833" s="264" t="s">
        <v>144</v>
      </c>
      <c r="E833" s="265"/>
      <c r="F833" s="265"/>
      <c r="G833" s="265"/>
      <c r="H833" s="265"/>
      <c r="I833" s="265"/>
      <c r="J833" s="266"/>
      <c r="K833" s="168"/>
      <c r="L833" s="192" t="s">
        <v>145</v>
      </c>
      <c r="M833" s="171"/>
      <c r="N833" s="192" t="s">
        <v>146</v>
      </c>
      <c r="O833" s="174"/>
      <c r="P833" s="67"/>
    </row>
    <row r="834" spans="2:16" ht="19.5" customHeight="1">
      <c r="B834" s="66"/>
      <c r="C834" s="53"/>
      <c r="D834" s="264" t="s">
        <v>147</v>
      </c>
      <c r="E834" s="265"/>
      <c r="F834" s="265"/>
      <c r="G834" s="265"/>
      <c r="H834" s="265"/>
      <c r="I834" s="265"/>
      <c r="J834" s="266"/>
      <c r="K834" s="168"/>
      <c r="L834" s="192" t="s">
        <v>148</v>
      </c>
      <c r="M834" s="171"/>
      <c r="N834" s="192" t="s">
        <v>149</v>
      </c>
      <c r="O834" s="174"/>
      <c r="P834" s="67"/>
    </row>
    <row r="835" spans="2:16" ht="19.5" customHeight="1">
      <c r="B835" s="66"/>
      <c r="C835" s="53"/>
      <c r="D835" s="264" t="s">
        <v>150</v>
      </c>
      <c r="E835" s="265"/>
      <c r="F835" s="265"/>
      <c r="G835" s="265"/>
      <c r="H835" s="265"/>
      <c r="I835" s="265"/>
      <c r="J835" s="266"/>
      <c r="K835" s="168"/>
      <c r="L835" s="192" t="s">
        <v>151</v>
      </c>
      <c r="M835" s="171"/>
      <c r="N835" s="203" t="s">
        <v>152</v>
      </c>
      <c r="O835" s="175"/>
      <c r="P835" s="67"/>
    </row>
    <row r="836" spans="2:16" ht="19.5" customHeight="1" thickBot="1">
      <c r="B836" s="66"/>
      <c r="C836" s="53"/>
      <c r="D836" s="264" t="s">
        <v>153</v>
      </c>
      <c r="E836" s="265"/>
      <c r="F836" s="265"/>
      <c r="G836" s="265"/>
      <c r="H836" s="265"/>
      <c r="I836" s="265"/>
      <c r="J836" s="266"/>
      <c r="K836" s="168"/>
      <c r="L836" s="192" t="s">
        <v>154</v>
      </c>
      <c r="M836" s="171"/>
      <c r="N836" s="204" t="s">
        <v>155</v>
      </c>
      <c r="O836" s="176">
        <f>SUM(K829:K837,M829:M837,O829:O835)</f>
        <v>0</v>
      </c>
      <c r="P836" s="67"/>
    </row>
    <row r="837" spans="2:16" ht="19.5" customHeight="1" thickTop="1" thickBot="1">
      <c r="B837" s="66"/>
      <c r="C837" s="53"/>
      <c r="D837" s="269" t="s">
        <v>156</v>
      </c>
      <c r="E837" s="270"/>
      <c r="F837" s="270"/>
      <c r="G837" s="270"/>
      <c r="H837" s="270"/>
      <c r="I837" s="270"/>
      <c r="J837" s="271"/>
      <c r="K837" s="169"/>
      <c r="L837" s="202" t="s">
        <v>157</v>
      </c>
      <c r="M837" s="172"/>
      <c r="N837" s="205" t="s">
        <v>158</v>
      </c>
      <c r="O837" s="177">
        <f>IF(D812="単価契約",0,K828-O836)</f>
        <v>0</v>
      </c>
      <c r="P837" s="67"/>
    </row>
    <row r="838" spans="2:16" ht="19.5" customHeight="1" thickTop="1" thickBot="1">
      <c r="B838" s="91"/>
      <c r="C838" s="92"/>
      <c r="D838" s="92"/>
      <c r="E838" s="92"/>
      <c r="F838" s="92"/>
      <c r="G838" s="92"/>
      <c r="H838" s="92"/>
      <c r="I838" s="92"/>
      <c r="J838" s="92"/>
      <c r="K838" s="92"/>
      <c r="L838" s="92"/>
      <c r="M838" s="92"/>
      <c r="N838" s="92"/>
      <c r="O838" s="92"/>
      <c r="P838" s="93"/>
    </row>
    <row r="839" spans="2:16" ht="19.5" customHeight="1">
      <c r="C839" s="281" t="s">
        <v>159</v>
      </c>
    </row>
    <row r="840" spans="2:16" ht="19.5" customHeight="1">
      <c r="C840" s="281"/>
    </row>
    <row r="841" spans="2:16" ht="19.5" customHeight="1">
      <c r="C841" s="281"/>
    </row>
    <row r="842" spans="2:16" ht="19.5" customHeight="1">
      <c r="C842" s="281"/>
    </row>
    <row r="843" spans="2:16" ht="19.5" customHeight="1">
      <c r="C843" s="281"/>
    </row>
    <row r="844" spans="2:16" ht="19.5" customHeight="1">
      <c r="C844" s="281"/>
    </row>
    <row r="845" spans="2:16" ht="19.5" customHeight="1">
      <c r="C845" s="281"/>
    </row>
    <row r="846" spans="2:16" ht="19.5" customHeight="1">
      <c r="C846" s="281"/>
    </row>
    <row r="847" spans="2:16" ht="19.5" customHeight="1">
      <c r="C847" s="281"/>
    </row>
    <row r="848" spans="2:16" ht="19.5" customHeight="1">
      <c r="C848" s="281"/>
    </row>
    <row r="849" spans="2:20" ht="12" customHeight="1">
      <c r="C849" s="281"/>
    </row>
    <row r="850" spans="2:20" ht="12" customHeight="1">
      <c r="C850" s="281"/>
    </row>
    <row r="851" spans="2:20" ht="12" customHeight="1">
      <c r="C851" s="281"/>
    </row>
    <row r="852" spans="2:20" ht="12" customHeight="1">
      <c r="C852" s="281"/>
    </row>
    <row r="853" spans="2:20" ht="12" customHeight="1">
      <c r="C853" s="281"/>
    </row>
    <row r="854" spans="2:20" ht="12" customHeight="1">
      <c r="C854" s="281"/>
    </row>
    <row r="855" spans="2:20" ht="12" customHeight="1">
      <c r="C855" s="281"/>
    </row>
    <row r="856" spans="2:20" ht="12" customHeight="1">
      <c r="C856" s="281"/>
    </row>
    <row r="857" spans="2:20" ht="12" customHeight="1">
      <c r="C857" s="281"/>
    </row>
    <row r="858" spans="2:20" ht="12" customHeight="1">
      <c r="C858" s="282"/>
    </row>
    <row r="859" spans="2:20" ht="17.25" customHeight="1" thickBot="1">
      <c r="B859" s="35"/>
      <c r="C859" s="283" t="s">
        <v>82</v>
      </c>
      <c r="D859" s="283"/>
      <c r="E859" s="283"/>
      <c r="F859" s="283"/>
      <c r="G859" s="283"/>
      <c r="H859" s="283"/>
      <c r="I859" s="285">
        <v>16</v>
      </c>
      <c r="J859" s="285"/>
      <c r="K859" s="36"/>
      <c r="L859" s="36"/>
      <c r="M859" s="36"/>
      <c r="N859" s="36"/>
      <c r="O859" s="36"/>
      <c r="P859" s="37"/>
      <c r="T859" s="29" t="s">
        <v>83</v>
      </c>
    </row>
    <row r="860" spans="2:20" ht="17.25" customHeight="1" thickTop="1">
      <c r="B860" s="38"/>
      <c r="C860" s="284"/>
      <c r="D860" s="284"/>
      <c r="E860" s="284"/>
      <c r="F860" s="284"/>
      <c r="G860" s="284"/>
      <c r="H860" s="284"/>
      <c r="I860" s="286"/>
      <c r="J860" s="286"/>
      <c r="K860" s="31"/>
      <c r="L860" s="232" t="s">
        <v>84</v>
      </c>
      <c r="M860" s="233"/>
      <c r="N860" s="233"/>
      <c r="O860" s="233"/>
      <c r="P860" s="234"/>
      <c r="T860" s="29" t="s">
        <v>85</v>
      </c>
    </row>
    <row r="861" spans="2:20" ht="9.75" customHeight="1">
      <c r="B861" s="38"/>
      <c r="C861" s="31"/>
      <c r="D861" s="31"/>
      <c r="E861" s="31"/>
      <c r="F861" s="31"/>
      <c r="G861" s="31"/>
      <c r="H861" s="31"/>
      <c r="I861" s="31"/>
      <c r="J861" s="31"/>
      <c r="K861" s="31"/>
      <c r="L861" s="235"/>
      <c r="M861" s="236"/>
      <c r="N861" s="236"/>
      <c r="O861" s="236"/>
      <c r="P861" s="237"/>
    </row>
    <row r="862" spans="2:20" ht="17.25" customHeight="1">
      <c r="B862" s="38"/>
      <c r="C862" s="186" t="s">
        <v>56</v>
      </c>
      <c r="D862" s="275">
        <f>IF(基本情報入力欄!D11="","",基本情報入力欄!D11)</f>
        <v>44536</v>
      </c>
      <c r="E862" s="276"/>
      <c r="F862" s="276"/>
      <c r="G862" s="276"/>
      <c r="H862" s="276"/>
      <c r="I862" s="277"/>
      <c r="J862" s="56"/>
      <c r="K862" s="31"/>
      <c r="L862" s="235"/>
      <c r="M862" s="236"/>
      <c r="N862" s="236"/>
      <c r="O862" s="236"/>
      <c r="P862" s="237"/>
    </row>
    <row r="863" spans="2:20" ht="11.25" customHeight="1" thickBot="1">
      <c r="B863" s="38"/>
      <c r="C863" s="36"/>
      <c r="D863" s="36"/>
      <c r="E863" s="36"/>
      <c r="F863" s="36"/>
      <c r="G863" s="36"/>
      <c r="H863" s="36"/>
      <c r="I863" s="57"/>
      <c r="J863" s="41"/>
      <c r="K863" s="31"/>
      <c r="L863" s="238"/>
      <c r="M863" s="239"/>
      <c r="N863" s="239"/>
      <c r="O863" s="239"/>
      <c r="P863" s="240"/>
    </row>
    <row r="864" spans="2:20" ht="12" customHeight="1" thickTop="1">
      <c r="B864" s="38"/>
      <c r="C864" s="31"/>
      <c r="D864" s="31"/>
      <c r="E864" s="31"/>
      <c r="F864" s="31"/>
      <c r="G864" s="31"/>
      <c r="H864" s="31"/>
      <c r="I864" s="31"/>
      <c r="J864" s="31"/>
      <c r="K864" s="31"/>
      <c r="L864" s="44"/>
      <c r="M864" s="44"/>
      <c r="N864" s="44"/>
      <c r="O864" s="44"/>
      <c r="P864" s="40"/>
      <c r="Q864" s="45"/>
      <c r="R864" s="45"/>
      <c r="S864" s="45"/>
      <c r="T864" s="45"/>
    </row>
    <row r="865" spans="2:21" ht="17.25" customHeight="1" thickBot="1">
      <c r="B865" s="38"/>
      <c r="C865" s="31" t="s">
        <v>91</v>
      </c>
      <c r="D865" s="31"/>
      <c r="E865" s="31"/>
      <c r="F865" s="31"/>
      <c r="G865" s="31"/>
      <c r="H865" s="31"/>
      <c r="I865" s="31"/>
      <c r="J865" s="31"/>
      <c r="K865" s="31"/>
      <c r="L865" s="44"/>
      <c r="M865" s="44"/>
      <c r="N865" s="44"/>
      <c r="O865" s="44"/>
      <c r="P865" s="40"/>
      <c r="Q865" s="45"/>
      <c r="R865" s="45"/>
      <c r="S865" s="45"/>
      <c r="T865" s="45"/>
    </row>
    <row r="866" spans="2:21" ht="17.25" customHeight="1">
      <c r="B866" s="60" t="s">
        <v>92</v>
      </c>
      <c r="C866" s="185" t="s">
        <v>93</v>
      </c>
      <c r="D866" s="278"/>
      <c r="E866" s="279"/>
      <c r="F866" s="279"/>
      <c r="G866" s="279"/>
      <c r="H866" s="279"/>
      <c r="I866" s="279"/>
      <c r="J866" s="280"/>
      <c r="K866" s="61"/>
      <c r="L866" s="62"/>
      <c r="M866" s="63" t="s">
        <v>94</v>
      </c>
      <c r="N866" s="61"/>
      <c r="O866" s="61"/>
      <c r="P866" s="64"/>
      <c r="R866" s="65"/>
      <c r="S866" s="31" t="s">
        <v>95</v>
      </c>
    </row>
    <row r="867" spans="2:21" ht="17.25" customHeight="1">
      <c r="B867" s="66"/>
      <c r="C867" s="186" t="s">
        <v>96</v>
      </c>
      <c r="D867" s="223"/>
      <c r="E867" s="224"/>
      <c r="F867" s="224"/>
      <c r="G867" s="224"/>
      <c r="H867" s="224"/>
      <c r="I867" s="224"/>
      <c r="J867" s="224"/>
      <c r="K867" s="224"/>
      <c r="L867" s="225"/>
      <c r="M867" s="241" t="s">
        <v>194</v>
      </c>
      <c r="N867" s="231"/>
      <c r="O867" s="231"/>
      <c r="P867" s="67"/>
      <c r="R867" s="68"/>
      <c r="S867" s="29" t="s">
        <v>98</v>
      </c>
    </row>
    <row r="868" spans="2:21" ht="17.25" customHeight="1" thickBot="1">
      <c r="B868" s="66"/>
      <c r="C868" s="186" t="s">
        <v>99</v>
      </c>
      <c r="D868" s="242"/>
      <c r="E868" s="243"/>
      <c r="F868" s="243"/>
      <c r="G868" s="243"/>
      <c r="H868" s="244"/>
      <c r="I868" s="69"/>
      <c r="J868" s="70"/>
      <c r="K868" s="71"/>
      <c r="L868" s="71"/>
      <c r="M868" s="231" t="s">
        <v>195</v>
      </c>
      <c r="N868" s="231"/>
      <c r="O868" s="231"/>
      <c r="P868" s="67"/>
    </row>
    <row r="869" spans="2:21" ht="17.25" customHeight="1">
      <c r="B869" s="66"/>
      <c r="C869" s="186" t="s">
        <v>100</v>
      </c>
      <c r="D869" s="245"/>
      <c r="E869" s="246"/>
      <c r="F869" s="246"/>
      <c r="G869" s="246"/>
      <c r="H869" s="246"/>
      <c r="I869" s="246"/>
      <c r="J869" s="247"/>
      <c r="K869" s="195" t="s">
        <v>101</v>
      </c>
      <c r="L869" s="72"/>
      <c r="M869" s="231" t="s">
        <v>97</v>
      </c>
      <c r="N869" s="231"/>
      <c r="O869" s="231"/>
      <c r="P869" s="67"/>
      <c r="R869" s="73" t="s">
        <v>102</v>
      </c>
      <c r="S869" s="74"/>
      <c r="T869" s="74"/>
      <c r="U869" s="75"/>
    </row>
    <row r="870" spans="2:21" ht="17.25" customHeight="1">
      <c r="B870" s="66"/>
      <c r="C870" s="190"/>
      <c r="D870" s="248" t="s">
        <v>103</v>
      </c>
      <c r="E870" s="249"/>
      <c r="F870" s="249"/>
      <c r="G870" s="249"/>
      <c r="H870" s="249"/>
      <c r="I870" s="249"/>
      <c r="J870" s="249"/>
      <c r="K870" s="182" t="s">
        <v>104</v>
      </c>
      <c r="L870" s="182" t="s">
        <v>105</v>
      </c>
      <c r="M870" s="182" t="s">
        <v>106</v>
      </c>
      <c r="N870" s="163" t="s">
        <v>107</v>
      </c>
      <c r="O870" s="53"/>
      <c r="P870" s="67"/>
      <c r="R870" s="76"/>
      <c r="S870" s="31" t="s">
        <v>108</v>
      </c>
      <c r="T870" s="31"/>
      <c r="U870" s="77"/>
    </row>
    <row r="871" spans="2:21" ht="17.25" customHeight="1">
      <c r="B871" s="66"/>
      <c r="C871" s="190" t="s">
        <v>109</v>
      </c>
      <c r="D871" s="250"/>
      <c r="E871" s="251"/>
      <c r="F871" s="251"/>
      <c r="G871" s="251"/>
      <c r="H871" s="251"/>
      <c r="I871" s="251"/>
      <c r="J871" s="251"/>
      <c r="K871" s="78"/>
      <c r="L871" s="179"/>
      <c r="M871" s="206"/>
      <c r="N871" s="207">
        <f t="shared" ref="N871:N879" si="15">L871*M871</f>
        <v>0</v>
      </c>
      <c r="O871" s="193" t="s">
        <v>101</v>
      </c>
      <c r="P871" s="67"/>
      <c r="Q871" s="31"/>
      <c r="R871" s="76" t="s">
        <v>110</v>
      </c>
      <c r="S871" s="31"/>
      <c r="T871" s="31"/>
      <c r="U871" s="77"/>
    </row>
    <row r="872" spans="2:21" ht="17.25" customHeight="1">
      <c r="B872" s="66"/>
      <c r="C872" s="190" t="s">
        <v>111</v>
      </c>
      <c r="D872" s="250"/>
      <c r="E872" s="251"/>
      <c r="F872" s="251"/>
      <c r="G872" s="251"/>
      <c r="H872" s="251"/>
      <c r="I872" s="251"/>
      <c r="J872" s="251"/>
      <c r="K872" s="78"/>
      <c r="L872" s="179"/>
      <c r="M872" s="206"/>
      <c r="N872" s="207">
        <f t="shared" si="15"/>
        <v>0</v>
      </c>
      <c r="O872" s="79"/>
      <c r="P872" s="67"/>
      <c r="Q872" s="31"/>
      <c r="R872" s="76"/>
      <c r="S872" s="31"/>
      <c r="T872" s="31"/>
      <c r="U872" s="77"/>
    </row>
    <row r="873" spans="2:21" ht="17.25" customHeight="1">
      <c r="B873" s="66"/>
      <c r="C873" s="190" t="s">
        <v>112</v>
      </c>
      <c r="D873" s="267"/>
      <c r="E873" s="268"/>
      <c r="F873" s="268"/>
      <c r="G873" s="268"/>
      <c r="H873" s="268"/>
      <c r="I873" s="268"/>
      <c r="J873" s="268"/>
      <c r="K873" s="80"/>
      <c r="L873" s="180"/>
      <c r="M873" s="208"/>
      <c r="N873" s="207">
        <f t="shared" si="15"/>
        <v>0</v>
      </c>
      <c r="O873" s="79"/>
      <c r="P873" s="67"/>
      <c r="Q873" s="31"/>
      <c r="R873" s="76"/>
      <c r="S873" s="31"/>
      <c r="T873" s="31"/>
      <c r="U873" s="77"/>
    </row>
    <row r="874" spans="2:21" ht="17.25" customHeight="1">
      <c r="B874" s="66"/>
      <c r="C874" s="190" t="s">
        <v>113</v>
      </c>
      <c r="D874" s="267"/>
      <c r="E874" s="268"/>
      <c r="F874" s="268"/>
      <c r="G874" s="268"/>
      <c r="H874" s="268"/>
      <c r="I874" s="268"/>
      <c r="J874" s="268"/>
      <c r="K874" s="80"/>
      <c r="L874" s="180"/>
      <c r="M874" s="208"/>
      <c r="N874" s="207">
        <f t="shared" si="15"/>
        <v>0</v>
      </c>
      <c r="O874" s="79"/>
      <c r="P874" s="67"/>
      <c r="Q874" s="31"/>
      <c r="R874" s="76"/>
      <c r="S874" s="31"/>
      <c r="T874" s="31"/>
      <c r="U874" s="77"/>
    </row>
    <row r="875" spans="2:21" ht="17.25" customHeight="1">
      <c r="B875" s="66"/>
      <c r="C875" s="190" t="s">
        <v>114</v>
      </c>
      <c r="D875" s="267"/>
      <c r="E875" s="268"/>
      <c r="F875" s="268"/>
      <c r="G875" s="268"/>
      <c r="H875" s="268"/>
      <c r="I875" s="268"/>
      <c r="J875" s="268"/>
      <c r="K875" s="80"/>
      <c r="L875" s="180"/>
      <c r="M875" s="208"/>
      <c r="N875" s="207">
        <f t="shared" si="15"/>
        <v>0</v>
      </c>
      <c r="O875" s="79"/>
      <c r="P875" s="67"/>
      <c r="Q875" s="31"/>
      <c r="R875" s="76"/>
      <c r="S875" s="31"/>
      <c r="T875" s="31"/>
      <c r="U875" s="77"/>
    </row>
    <row r="876" spans="2:21" ht="17.25" customHeight="1">
      <c r="B876" s="66"/>
      <c r="C876" s="190" t="s">
        <v>115</v>
      </c>
      <c r="D876" s="250"/>
      <c r="E876" s="251"/>
      <c r="F876" s="251"/>
      <c r="G876" s="251"/>
      <c r="H876" s="251"/>
      <c r="I876" s="251"/>
      <c r="J876" s="251"/>
      <c r="K876" s="78"/>
      <c r="L876" s="179"/>
      <c r="M876" s="206"/>
      <c r="N876" s="207">
        <f t="shared" si="15"/>
        <v>0</v>
      </c>
      <c r="O876" s="79"/>
      <c r="P876" s="67"/>
      <c r="Q876" s="31"/>
      <c r="R876" s="76"/>
      <c r="S876" s="31"/>
      <c r="T876" s="31"/>
      <c r="U876" s="77"/>
    </row>
    <row r="877" spans="2:21" ht="17.25" customHeight="1">
      <c r="B877" s="66"/>
      <c r="C877" s="190" t="s">
        <v>116</v>
      </c>
      <c r="D877" s="250"/>
      <c r="E877" s="251"/>
      <c r="F877" s="251"/>
      <c r="G877" s="251"/>
      <c r="H877" s="251"/>
      <c r="I877" s="251"/>
      <c r="J877" s="251"/>
      <c r="K877" s="78"/>
      <c r="L877" s="179"/>
      <c r="M877" s="206"/>
      <c r="N877" s="207">
        <f t="shared" si="15"/>
        <v>0</v>
      </c>
      <c r="O877" s="79"/>
      <c r="P877" s="67"/>
      <c r="Q877" s="31"/>
      <c r="R877" s="76"/>
      <c r="S877" s="31"/>
      <c r="T877" s="31"/>
      <c r="U877" s="77"/>
    </row>
    <row r="878" spans="2:21" ht="17.25" customHeight="1">
      <c r="B878" s="66"/>
      <c r="C878" s="190" t="s">
        <v>117</v>
      </c>
      <c r="D878" s="250"/>
      <c r="E878" s="251"/>
      <c r="F878" s="251"/>
      <c r="G878" s="251"/>
      <c r="H878" s="251"/>
      <c r="I878" s="251"/>
      <c r="J878" s="251"/>
      <c r="K878" s="78"/>
      <c r="L878" s="179"/>
      <c r="M878" s="206"/>
      <c r="N878" s="207">
        <f t="shared" si="15"/>
        <v>0</v>
      </c>
      <c r="O878" s="79"/>
      <c r="P878" s="67"/>
      <c r="Q878" s="31"/>
      <c r="R878" s="76"/>
      <c r="S878" s="31"/>
      <c r="T878" s="31"/>
      <c r="U878" s="77"/>
    </row>
    <row r="879" spans="2:21" ht="17.25" customHeight="1">
      <c r="B879" s="66"/>
      <c r="C879" s="190" t="s">
        <v>118</v>
      </c>
      <c r="D879" s="267"/>
      <c r="E879" s="268"/>
      <c r="F879" s="268"/>
      <c r="G879" s="268"/>
      <c r="H879" s="268"/>
      <c r="I879" s="268"/>
      <c r="J879" s="268"/>
      <c r="K879" s="80"/>
      <c r="L879" s="180"/>
      <c r="M879" s="208"/>
      <c r="N879" s="207">
        <f t="shared" si="15"/>
        <v>0</v>
      </c>
      <c r="O879" s="79"/>
      <c r="P879" s="67"/>
      <c r="Q879" s="31"/>
      <c r="R879" s="76"/>
      <c r="S879" s="31"/>
      <c r="T879" s="31"/>
      <c r="U879" s="77"/>
    </row>
    <row r="880" spans="2:21" ht="17.25" customHeight="1">
      <c r="B880" s="66"/>
      <c r="C880" s="191" t="s">
        <v>119</v>
      </c>
      <c r="D880" s="272">
        <f>SUM(N871:N879)</f>
        <v>0</v>
      </c>
      <c r="E880" s="273"/>
      <c r="F880" s="273"/>
      <c r="G880" s="273"/>
      <c r="H880" s="273"/>
      <c r="I880" s="273"/>
      <c r="J880" s="274"/>
      <c r="K880" s="189" t="s">
        <v>120</v>
      </c>
      <c r="L880" s="209" t="str">
        <f>IF(D869="","",IF(D869="単価契約","",(O893+D880)/D869))</f>
        <v/>
      </c>
      <c r="M880" s="194" t="s">
        <v>121</v>
      </c>
      <c r="N880" s="81"/>
      <c r="O880" s="81"/>
      <c r="P880" s="82"/>
      <c r="Q880" s="83"/>
      <c r="R880" s="76" t="s">
        <v>122</v>
      </c>
      <c r="S880" s="31"/>
      <c r="T880" s="31"/>
      <c r="U880" s="77"/>
    </row>
    <row r="881" spans="2:21" ht="17.25" customHeight="1">
      <c r="B881" s="66"/>
      <c r="C881" s="187" t="s">
        <v>123</v>
      </c>
      <c r="D881" s="252">
        <f>ROUNDDOWN(D880*K881,0)</f>
        <v>0</v>
      </c>
      <c r="E881" s="253"/>
      <c r="F881" s="253"/>
      <c r="G881" s="253"/>
      <c r="H881" s="253"/>
      <c r="I881" s="253"/>
      <c r="J881" s="254"/>
      <c r="K881" s="84"/>
      <c r="L881" s="85" t="s">
        <v>124</v>
      </c>
      <c r="M881" s="81"/>
      <c r="N881" s="81"/>
      <c r="O881" s="81"/>
      <c r="P881" s="82"/>
      <c r="Q881" s="83"/>
      <c r="R881" s="76" t="s">
        <v>125</v>
      </c>
      <c r="S881" s="31"/>
      <c r="T881" s="31"/>
      <c r="U881" s="77"/>
    </row>
    <row r="882" spans="2:21" ht="17.25" customHeight="1">
      <c r="B882" s="66"/>
      <c r="C882" s="188" t="s">
        <v>126</v>
      </c>
      <c r="D882" s="255">
        <f>SUM(D880:J881)</f>
        <v>0</v>
      </c>
      <c r="E882" s="256"/>
      <c r="F882" s="256"/>
      <c r="G882" s="256"/>
      <c r="H882" s="256"/>
      <c r="I882" s="256"/>
      <c r="J882" s="257"/>
      <c r="K882" s="53"/>
      <c r="L882" s="53" t="s">
        <v>127</v>
      </c>
      <c r="M882" s="53"/>
      <c r="N882" s="53"/>
      <c r="O882" s="53"/>
      <c r="P882" s="67"/>
      <c r="R882" s="76"/>
      <c r="S882" s="31"/>
      <c r="T882" s="31"/>
      <c r="U882" s="77"/>
    </row>
    <row r="883" spans="2:21" ht="18" customHeight="1">
      <c r="B883" s="66"/>
      <c r="C883" s="53"/>
      <c r="D883" s="53"/>
      <c r="E883" s="53"/>
      <c r="F883" s="53"/>
      <c r="G883" s="53"/>
      <c r="H883" s="53"/>
      <c r="I883" s="53"/>
      <c r="J883" s="53"/>
      <c r="K883" s="53"/>
      <c r="L883" s="53"/>
      <c r="M883" s="53"/>
      <c r="N883" s="53"/>
      <c r="O883" s="53"/>
      <c r="P883" s="67"/>
      <c r="R883" s="76" t="s">
        <v>128</v>
      </c>
      <c r="S883" s="31"/>
      <c r="T883" s="31"/>
      <c r="U883" s="77"/>
    </row>
    <row r="884" spans="2:21" ht="18" customHeight="1" thickBot="1">
      <c r="B884" s="66"/>
      <c r="C884" s="53"/>
      <c r="D884" s="53" t="s">
        <v>129</v>
      </c>
      <c r="E884" s="53"/>
      <c r="F884" s="53"/>
      <c r="G884" s="53"/>
      <c r="H884" s="53"/>
      <c r="I884" s="53"/>
      <c r="J884" s="53"/>
      <c r="K884" s="53"/>
      <c r="L884" s="53"/>
      <c r="M884" s="53"/>
      <c r="N884" s="53"/>
      <c r="O884" s="53"/>
      <c r="P884" s="67"/>
      <c r="R884" s="76" t="s">
        <v>130</v>
      </c>
      <c r="S884" s="31"/>
      <c r="T884" s="31"/>
      <c r="U884" s="77"/>
    </row>
    <row r="885" spans="2:21" ht="18" customHeight="1" thickTop="1" thickBot="1">
      <c r="B885" s="66"/>
      <c r="C885" s="53"/>
      <c r="D885" s="258" t="s">
        <v>100</v>
      </c>
      <c r="E885" s="259"/>
      <c r="F885" s="259"/>
      <c r="G885" s="259"/>
      <c r="H885" s="259"/>
      <c r="I885" s="259"/>
      <c r="J885" s="260"/>
      <c r="K885" s="178">
        <f>D869</f>
        <v>0</v>
      </c>
      <c r="L885" s="181"/>
      <c r="M885" s="181"/>
      <c r="N885" s="181"/>
      <c r="O885" s="87"/>
      <c r="P885" s="67"/>
      <c r="R885" s="88" t="s">
        <v>131</v>
      </c>
      <c r="S885" s="89"/>
      <c r="T885" s="89"/>
      <c r="U885" s="90"/>
    </row>
    <row r="886" spans="2:21" ht="19.5" customHeight="1">
      <c r="B886" s="66"/>
      <c r="C886" s="53"/>
      <c r="D886" s="261" t="s">
        <v>132</v>
      </c>
      <c r="E886" s="262"/>
      <c r="F886" s="262"/>
      <c r="G886" s="262"/>
      <c r="H886" s="262"/>
      <c r="I886" s="262"/>
      <c r="J886" s="263"/>
      <c r="K886" s="167"/>
      <c r="L886" s="191" t="s">
        <v>133</v>
      </c>
      <c r="M886" s="170"/>
      <c r="N886" s="191" t="s">
        <v>134</v>
      </c>
      <c r="O886" s="173"/>
      <c r="P886" s="67"/>
    </row>
    <row r="887" spans="2:21" ht="19.5" customHeight="1">
      <c r="B887" s="66"/>
      <c r="C887" s="53"/>
      <c r="D887" s="264" t="s">
        <v>135</v>
      </c>
      <c r="E887" s="265"/>
      <c r="F887" s="265"/>
      <c r="G887" s="265"/>
      <c r="H887" s="265"/>
      <c r="I887" s="265"/>
      <c r="J887" s="266"/>
      <c r="K887" s="168"/>
      <c r="L887" s="192" t="s">
        <v>136</v>
      </c>
      <c r="M887" s="171"/>
      <c r="N887" s="192" t="s">
        <v>137</v>
      </c>
      <c r="O887" s="174"/>
      <c r="P887" s="67"/>
    </row>
    <row r="888" spans="2:21" ht="19.5" customHeight="1">
      <c r="B888" s="66"/>
      <c r="C888" s="53"/>
      <c r="D888" s="264" t="s">
        <v>138</v>
      </c>
      <c r="E888" s="265"/>
      <c r="F888" s="265"/>
      <c r="G888" s="265"/>
      <c r="H888" s="265"/>
      <c r="I888" s="265"/>
      <c r="J888" s="266"/>
      <c r="K888" s="168"/>
      <c r="L888" s="192" t="s">
        <v>139</v>
      </c>
      <c r="M888" s="171"/>
      <c r="N888" s="192" t="s">
        <v>140</v>
      </c>
      <c r="O888" s="174"/>
      <c r="P888" s="67"/>
    </row>
    <row r="889" spans="2:21" ht="19.5" customHeight="1">
      <c r="B889" s="66"/>
      <c r="C889" s="53"/>
      <c r="D889" s="264" t="s">
        <v>141</v>
      </c>
      <c r="E889" s="265"/>
      <c r="F889" s="265"/>
      <c r="G889" s="265"/>
      <c r="H889" s="265"/>
      <c r="I889" s="265"/>
      <c r="J889" s="266"/>
      <c r="K889" s="168"/>
      <c r="L889" s="192" t="s">
        <v>142</v>
      </c>
      <c r="M889" s="171"/>
      <c r="N889" s="192" t="s">
        <v>143</v>
      </c>
      <c r="O889" s="174"/>
      <c r="P889" s="67"/>
    </row>
    <row r="890" spans="2:21" ht="19.5" customHeight="1">
      <c r="B890" s="66"/>
      <c r="C890" s="53"/>
      <c r="D890" s="264" t="s">
        <v>144</v>
      </c>
      <c r="E890" s="265"/>
      <c r="F890" s="265"/>
      <c r="G890" s="265"/>
      <c r="H890" s="265"/>
      <c r="I890" s="265"/>
      <c r="J890" s="266"/>
      <c r="K890" s="168"/>
      <c r="L890" s="192" t="s">
        <v>145</v>
      </c>
      <c r="M890" s="171"/>
      <c r="N890" s="192" t="s">
        <v>146</v>
      </c>
      <c r="O890" s="174"/>
      <c r="P890" s="67"/>
    </row>
    <row r="891" spans="2:21" ht="19.5" customHeight="1">
      <c r="B891" s="66"/>
      <c r="C891" s="53"/>
      <c r="D891" s="264" t="s">
        <v>147</v>
      </c>
      <c r="E891" s="265"/>
      <c r="F891" s="265"/>
      <c r="G891" s="265"/>
      <c r="H891" s="265"/>
      <c r="I891" s="265"/>
      <c r="J891" s="266"/>
      <c r="K891" s="168"/>
      <c r="L891" s="192" t="s">
        <v>148</v>
      </c>
      <c r="M891" s="171"/>
      <c r="N891" s="192" t="s">
        <v>149</v>
      </c>
      <c r="O891" s="174"/>
      <c r="P891" s="67"/>
    </row>
    <row r="892" spans="2:21" ht="19.5" customHeight="1">
      <c r="B892" s="66"/>
      <c r="C892" s="53"/>
      <c r="D892" s="264" t="s">
        <v>150</v>
      </c>
      <c r="E892" s="265"/>
      <c r="F892" s="265"/>
      <c r="G892" s="265"/>
      <c r="H892" s="265"/>
      <c r="I892" s="265"/>
      <c r="J892" s="266"/>
      <c r="K892" s="168"/>
      <c r="L892" s="192" t="s">
        <v>151</v>
      </c>
      <c r="M892" s="171"/>
      <c r="N892" s="203" t="s">
        <v>152</v>
      </c>
      <c r="O892" s="175"/>
      <c r="P892" s="67"/>
    </row>
    <row r="893" spans="2:21" ht="19.5" customHeight="1" thickBot="1">
      <c r="B893" s="66"/>
      <c r="C893" s="53"/>
      <c r="D893" s="264" t="s">
        <v>153</v>
      </c>
      <c r="E893" s="265"/>
      <c r="F893" s="265"/>
      <c r="G893" s="265"/>
      <c r="H893" s="265"/>
      <c r="I893" s="265"/>
      <c r="J893" s="266"/>
      <c r="K893" s="168"/>
      <c r="L893" s="192" t="s">
        <v>154</v>
      </c>
      <c r="M893" s="171"/>
      <c r="N893" s="204" t="s">
        <v>155</v>
      </c>
      <c r="O893" s="176">
        <f>SUM(K886:K894,M886:M894,O886:O892)</f>
        <v>0</v>
      </c>
      <c r="P893" s="67"/>
    </row>
    <row r="894" spans="2:21" ht="19.5" customHeight="1" thickTop="1" thickBot="1">
      <c r="B894" s="66"/>
      <c r="C894" s="53"/>
      <c r="D894" s="269" t="s">
        <v>156</v>
      </c>
      <c r="E894" s="270"/>
      <c r="F894" s="270"/>
      <c r="G894" s="270"/>
      <c r="H894" s="270"/>
      <c r="I894" s="270"/>
      <c r="J894" s="271"/>
      <c r="K894" s="169"/>
      <c r="L894" s="202" t="s">
        <v>157</v>
      </c>
      <c r="M894" s="172"/>
      <c r="N894" s="205" t="s">
        <v>158</v>
      </c>
      <c r="O894" s="177">
        <f>IF(D869="単価契約",0,K885-O893)</f>
        <v>0</v>
      </c>
      <c r="P894" s="67"/>
    </row>
    <row r="895" spans="2:21" ht="19.5" customHeight="1" thickTop="1" thickBot="1">
      <c r="B895" s="91"/>
      <c r="C895" s="92"/>
      <c r="D895" s="92"/>
      <c r="E895" s="92"/>
      <c r="F895" s="92"/>
      <c r="G895" s="92"/>
      <c r="H895" s="92"/>
      <c r="I895" s="92"/>
      <c r="J895" s="92"/>
      <c r="K895" s="92"/>
      <c r="L895" s="92"/>
      <c r="M895" s="92"/>
      <c r="N895" s="92"/>
      <c r="O895" s="92"/>
      <c r="P895" s="93"/>
    </row>
    <row r="896" spans="2:21" ht="19.5" customHeight="1">
      <c r="C896" s="281" t="s">
        <v>159</v>
      </c>
    </row>
    <row r="897" spans="3:3" ht="19.5" customHeight="1">
      <c r="C897" s="281"/>
    </row>
    <row r="898" spans="3:3" ht="19.5" customHeight="1">
      <c r="C898" s="281"/>
    </row>
    <row r="899" spans="3:3" ht="19.5" customHeight="1">
      <c r="C899" s="281"/>
    </row>
    <row r="900" spans="3:3" ht="19.5" customHeight="1">
      <c r="C900" s="281"/>
    </row>
    <row r="901" spans="3:3" ht="19.5" customHeight="1">
      <c r="C901" s="281"/>
    </row>
    <row r="902" spans="3:3" ht="19.5" customHeight="1">
      <c r="C902" s="281"/>
    </row>
    <row r="903" spans="3:3" ht="19.5" customHeight="1">
      <c r="C903" s="281"/>
    </row>
    <row r="904" spans="3:3" ht="19.5" customHeight="1">
      <c r="C904" s="281"/>
    </row>
    <row r="905" spans="3:3" ht="19.5" customHeight="1">
      <c r="C905" s="281"/>
    </row>
    <row r="906" spans="3:3" ht="12" customHeight="1">
      <c r="C906" s="281"/>
    </row>
    <row r="907" spans="3:3" ht="12" customHeight="1">
      <c r="C907" s="281"/>
    </row>
    <row r="908" spans="3:3" ht="12" customHeight="1">
      <c r="C908" s="281"/>
    </row>
    <row r="909" spans="3:3" ht="12" customHeight="1">
      <c r="C909" s="281"/>
    </row>
    <row r="910" spans="3:3" ht="12" customHeight="1">
      <c r="C910" s="281"/>
    </row>
    <row r="911" spans="3:3" ht="12" customHeight="1">
      <c r="C911" s="281"/>
    </row>
    <row r="912" spans="3:3" ht="12" customHeight="1">
      <c r="C912" s="281"/>
    </row>
    <row r="913" spans="2:21" ht="12" customHeight="1">
      <c r="C913" s="281"/>
    </row>
    <row r="914" spans="2:21" ht="12" customHeight="1">
      <c r="C914" s="281"/>
    </row>
    <row r="915" spans="2:21" ht="12" customHeight="1">
      <c r="C915" s="282"/>
    </row>
    <row r="916" spans="2:21" ht="17.25" customHeight="1" thickBot="1">
      <c r="B916" s="35"/>
      <c r="C916" s="283" t="s">
        <v>82</v>
      </c>
      <c r="D916" s="283"/>
      <c r="E916" s="283"/>
      <c r="F916" s="283"/>
      <c r="G916" s="283"/>
      <c r="H916" s="283"/>
      <c r="I916" s="285">
        <v>17</v>
      </c>
      <c r="J916" s="285"/>
      <c r="K916" s="36"/>
      <c r="L916" s="36"/>
      <c r="M916" s="36"/>
      <c r="N916" s="36"/>
      <c r="O916" s="36"/>
      <c r="P916" s="37"/>
      <c r="T916" s="29" t="s">
        <v>83</v>
      </c>
    </row>
    <row r="917" spans="2:21" ht="17.25" customHeight="1" thickTop="1">
      <c r="B917" s="38"/>
      <c r="C917" s="284"/>
      <c r="D917" s="284"/>
      <c r="E917" s="284"/>
      <c r="F917" s="284"/>
      <c r="G917" s="284"/>
      <c r="H917" s="284"/>
      <c r="I917" s="286"/>
      <c r="J917" s="286"/>
      <c r="K917" s="31"/>
      <c r="L917" s="232" t="s">
        <v>84</v>
      </c>
      <c r="M917" s="233"/>
      <c r="N917" s="233"/>
      <c r="O917" s="233"/>
      <c r="P917" s="234"/>
      <c r="T917" s="29" t="s">
        <v>85</v>
      </c>
    </row>
    <row r="918" spans="2:21" ht="9.75" customHeight="1">
      <c r="B918" s="38"/>
      <c r="C918" s="31"/>
      <c r="D918" s="31"/>
      <c r="E918" s="31"/>
      <c r="F918" s="31"/>
      <c r="G918" s="31"/>
      <c r="H918" s="31"/>
      <c r="I918" s="31"/>
      <c r="J918" s="31"/>
      <c r="K918" s="31"/>
      <c r="L918" s="235"/>
      <c r="M918" s="236"/>
      <c r="N918" s="236"/>
      <c r="O918" s="236"/>
      <c r="P918" s="237"/>
    </row>
    <row r="919" spans="2:21" ht="17.25" customHeight="1">
      <c r="B919" s="38"/>
      <c r="C919" s="186" t="s">
        <v>56</v>
      </c>
      <c r="D919" s="275">
        <f>IF(基本情報入力欄!D11="","",基本情報入力欄!D11)</f>
        <v>44536</v>
      </c>
      <c r="E919" s="276"/>
      <c r="F919" s="276"/>
      <c r="G919" s="276"/>
      <c r="H919" s="276"/>
      <c r="I919" s="277"/>
      <c r="J919" s="56"/>
      <c r="K919" s="31"/>
      <c r="L919" s="235"/>
      <c r="M919" s="236"/>
      <c r="N919" s="236"/>
      <c r="O919" s="236"/>
      <c r="P919" s="237"/>
    </row>
    <row r="920" spans="2:21" ht="11.25" customHeight="1" thickBot="1">
      <c r="B920" s="38"/>
      <c r="C920" s="36"/>
      <c r="D920" s="36"/>
      <c r="E920" s="36"/>
      <c r="F920" s="36"/>
      <c r="G920" s="36"/>
      <c r="H920" s="36"/>
      <c r="I920" s="57"/>
      <c r="J920" s="41"/>
      <c r="K920" s="31"/>
      <c r="L920" s="238"/>
      <c r="M920" s="239"/>
      <c r="N920" s="239"/>
      <c r="O920" s="239"/>
      <c r="P920" s="240"/>
    </row>
    <row r="921" spans="2:21" ht="12" customHeight="1" thickTop="1">
      <c r="B921" s="38"/>
      <c r="C921" s="31"/>
      <c r="D921" s="31"/>
      <c r="E921" s="31"/>
      <c r="F921" s="31"/>
      <c r="G921" s="31"/>
      <c r="H921" s="31"/>
      <c r="I921" s="31"/>
      <c r="J921" s="31"/>
      <c r="K921" s="31"/>
      <c r="L921" s="44"/>
      <c r="M921" s="44"/>
      <c r="N921" s="44"/>
      <c r="O921" s="44"/>
      <c r="P921" s="40"/>
      <c r="Q921" s="45"/>
      <c r="R921" s="45"/>
      <c r="S921" s="45"/>
      <c r="T921" s="45"/>
    </row>
    <row r="922" spans="2:21" ht="17.25" customHeight="1" thickBot="1">
      <c r="B922" s="38"/>
      <c r="C922" s="31" t="s">
        <v>91</v>
      </c>
      <c r="D922" s="31"/>
      <c r="E922" s="31"/>
      <c r="F922" s="31"/>
      <c r="G922" s="31"/>
      <c r="H922" s="31"/>
      <c r="I922" s="31"/>
      <c r="J922" s="31"/>
      <c r="K922" s="31"/>
      <c r="L922" s="44"/>
      <c r="M922" s="44"/>
      <c r="N922" s="44"/>
      <c r="O922" s="44"/>
      <c r="P922" s="40"/>
      <c r="Q922" s="45"/>
      <c r="R922" s="45"/>
      <c r="S922" s="45"/>
      <c r="T922" s="45"/>
    </row>
    <row r="923" spans="2:21" ht="17.25" customHeight="1">
      <c r="B923" s="60" t="s">
        <v>92</v>
      </c>
      <c r="C923" s="185" t="s">
        <v>93</v>
      </c>
      <c r="D923" s="278"/>
      <c r="E923" s="279"/>
      <c r="F923" s="279"/>
      <c r="G923" s="279"/>
      <c r="H923" s="279"/>
      <c r="I923" s="279"/>
      <c r="J923" s="280"/>
      <c r="K923" s="61"/>
      <c r="L923" s="62"/>
      <c r="M923" s="63" t="s">
        <v>94</v>
      </c>
      <c r="N923" s="61"/>
      <c r="O923" s="61"/>
      <c r="P923" s="64"/>
      <c r="R923" s="65"/>
      <c r="S923" s="31" t="s">
        <v>95</v>
      </c>
    </row>
    <row r="924" spans="2:21" ht="17.25" customHeight="1">
      <c r="B924" s="66"/>
      <c r="C924" s="186" t="s">
        <v>96</v>
      </c>
      <c r="D924" s="223"/>
      <c r="E924" s="224"/>
      <c r="F924" s="224"/>
      <c r="G924" s="224"/>
      <c r="H924" s="224"/>
      <c r="I924" s="224"/>
      <c r="J924" s="224"/>
      <c r="K924" s="224"/>
      <c r="L924" s="225"/>
      <c r="M924" s="241" t="s">
        <v>194</v>
      </c>
      <c r="N924" s="231"/>
      <c r="O924" s="231"/>
      <c r="P924" s="67"/>
      <c r="R924" s="68"/>
      <c r="S924" s="29" t="s">
        <v>98</v>
      </c>
    </row>
    <row r="925" spans="2:21" ht="17.25" customHeight="1" thickBot="1">
      <c r="B925" s="66"/>
      <c r="C925" s="186" t="s">
        <v>99</v>
      </c>
      <c r="D925" s="242"/>
      <c r="E925" s="243"/>
      <c r="F925" s="243"/>
      <c r="G925" s="243"/>
      <c r="H925" s="244"/>
      <c r="I925" s="69"/>
      <c r="J925" s="70"/>
      <c r="K925" s="71"/>
      <c r="L925" s="71"/>
      <c r="M925" s="231" t="s">
        <v>195</v>
      </c>
      <c r="N925" s="231"/>
      <c r="O925" s="231"/>
      <c r="P925" s="67"/>
    </row>
    <row r="926" spans="2:21" ht="17.25" customHeight="1">
      <c r="B926" s="66"/>
      <c r="C926" s="186" t="s">
        <v>100</v>
      </c>
      <c r="D926" s="245"/>
      <c r="E926" s="246"/>
      <c r="F926" s="246"/>
      <c r="G926" s="246"/>
      <c r="H926" s="246"/>
      <c r="I926" s="246"/>
      <c r="J926" s="247"/>
      <c r="K926" s="195" t="s">
        <v>101</v>
      </c>
      <c r="L926" s="72"/>
      <c r="M926" s="231" t="s">
        <v>97</v>
      </c>
      <c r="N926" s="231"/>
      <c r="O926" s="231"/>
      <c r="P926" s="67"/>
      <c r="R926" s="73" t="s">
        <v>102</v>
      </c>
      <c r="S926" s="74"/>
      <c r="T926" s="74"/>
      <c r="U926" s="75"/>
    </row>
    <row r="927" spans="2:21" ht="17.25" customHeight="1">
      <c r="B927" s="66"/>
      <c r="C927" s="190"/>
      <c r="D927" s="248" t="s">
        <v>103</v>
      </c>
      <c r="E927" s="249"/>
      <c r="F927" s="249"/>
      <c r="G927" s="249"/>
      <c r="H927" s="249"/>
      <c r="I927" s="249"/>
      <c r="J927" s="249"/>
      <c r="K927" s="182" t="s">
        <v>104</v>
      </c>
      <c r="L927" s="182" t="s">
        <v>105</v>
      </c>
      <c r="M927" s="182" t="s">
        <v>106</v>
      </c>
      <c r="N927" s="163" t="s">
        <v>107</v>
      </c>
      <c r="O927" s="53"/>
      <c r="P927" s="67"/>
      <c r="R927" s="76"/>
      <c r="S927" s="31" t="s">
        <v>108</v>
      </c>
      <c r="T927" s="31"/>
      <c r="U927" s="77"/>
    </row>
    <row r="928" spans="2:21" ht="17.25" customHeight="1">
      <c r="B928" s="66"/>
      <c r="C928" s="190" t="s">
        <v>109</v>
      </c>
      <c r="D928" s="250"/>
      <c r="E928" s="251"/>
      <c r="F928" s="251"/>
      <c r="G928" s="251"/>
      <c r="H928" s="251"/>
      <c r="I928" s="251"/>
      <c r="J928" s="251"/>
      <c r="K928" s="78"/>
      <c r="L928" s="179"/>
      <c r="M928" s="206"/>
      <c r="N928" s="207">
        <f t="shared" ref="N928:N936" si="16">L928*M928</f>
        <v>0</v>
      </c>
      <c r="O928" s="193" t="s">
        <v>101</v>
      </c>
      <c r="P928" s="67"/>
      <c r="Q928" s="31"/>
      <c r="R928" s="76" t="s">
        <v>110</v>
      </c>
      <c r="S928" s="31"/>
      <c r="T928" s="31"/>
      <c r="U928" s="77"/>
    </row>
    <row r="929" spans="2:21" ht="17.25" customHeight="1">
      <c r="B929" s="66"/>
      <c r="C929" s="190" t="s">
        <v>111</v>
      </c>
      <c r="D929" s="250"/>
      <c r="E929" s="251"/>
      <c r="F929" s="251"/>
      <c r="G929" s="251"/>
      <c r="H929" s="251"/>
      <c r="I929" s="251"/>
      <c r="J929" s="251"/>
      <c r="K929" s="78"/>
      <c r="L929" s="179"/>
      <c r="M929" s="206"/>
      <c r="N929" s="207">
        <f t="shared" si="16"/>
        <v>0</v>
      </c>
      <c r="O929" s="79"/>
      <c r="P929" s="67"/>
      <c r="Q929" s="31"/>
      <c r="R929" s="76"/>
      <c r="S929" s="31"/>
      <c r="T929" s="31"/>
      <c r="U929" s="77"/>
    </row>
    <row r="930" spans="2:21" ht="17.25" customHeight="1">
      <c r="B930" s="66"/>
      <c r="C930" s="190" t="s">
        <v>112</v>
      </c>
      <c r="D930" s="267"/>
      <c r="E930" s="268"/>
      <c r="F930" s="268"/>
      <c r="G930" s="268"/>
      <c r="H930" s="268"/>
      <c r="I930" s="268"/>
      <c r="J930" s="268"/>
      <c r="K930" s="80"/>
      <c r="L930" s="180"/>
      <c r="M930" s="208"/>
      <c r="N930" s="207">
        <f t="shared" si="16"/>
        <v>0</v>
      </c>
      <c r="O930" s="79"/>
      <c r="P930" s="67"/>
      <c r="Q930" s="31"/>
      <c r="R930" s="76"/>
      <c r="S930" s="31"/>
      <c r="T930" s="31"/>
      <c r="U930" s="77"/>
    </row>
    <row r="931" spans="2:21" ht="17.25" customHeight="1">
      <c r="B931" s="66"/>
      <c r="C931" s="190" t="s">
        <v>113</v>
      </c>
      <c r="D931" s="267"/>
      <c r="E931" s="268"/>
      <c r="F931" s="268"/>
      <c r="G931" s="268"/>
      <c r="H931" s="268"/>
      <c r="I931" s="268"/>
      <c r="J931" s="268"/>
      <c r="K931" s="80"/>
      <c r="L931" s="180"/>
      <c r="M931" s="208"/>
      <c r="N931" s="207">
        <f t="shared" si="16"/>
        <v>0</v>
      </c>
      <c r="O931" s="79"/>
      <c r="P931" s="67"/>
      <c r="Q931" s="31"/>
      <c r="R931" s="76"/>
      <c r="S931" s="31"/>
      <c r="T931" s="31"/>
      <c r="U931" s="77"/>
    </row>
    <row r="932" spans="2:21" ht="17.25" customHeight="1">
      <c r="B932" s="66"/>
      <c r="C932" s="190" t="s">
        <v>114</v>
      </c>
      <c r="D932" s="267"/>
      <c r="E932" s="268"/>
      <c r="F932" s="268"/>
      <c r="G932" s="268"/>
      <c r="H932" s="268"/>
      <c r="I932" s="268"/>
      <c r="J932" s="268"/>
      <c r="K932" s="80"/>
      <c r="L932" s="180"/>
      <c r="M932" s="208"/>
      <c r="N932" s="207">
        <f t="shared" si="16"/>
        <v>0</v>
      </c>
      <c r="O932" s="79"/>
      <c r="P932" s="67"/>
      <c r="Q932" s="31"/>
      <c r="R932" s="76"/>
      <c r="S932" s="31"/>
      <c r="T932" s="31"/>
      <c r="U932" s="77"/>
    </row>
    <row r="933" spans="2:21" ht="17.25" customHeight="1">
      <c r="B933" s="66"/>
      <c r="C933" s="190" t="s">
        <v>115</v>
      </c>
      <c r="D933" s="250"/>
      <c r="E933" s="251"/>
      <c r="F933" s="251"/>
      <c r="G933" s="251"/>
      <c r="H933" s="251"/>
      <c r="I933" s="251"/>
      <c r="J933" s="251"/>
      <c r="K933" s="78"/>
      <c r="L933" s="179"/>
      <c r="M933" s="206"/>
      <c r="N933" s="207">
        <f t="shared" si="16"/>
        <v>0</v>
      </c>
      <c r="O933" s="79"/>
      <c r="P933" s="67"/>
      <c r="Q933" s="31"/>
      <c r="R933" s="76"/>
      <c r="S933" s="31"/>
      <c r="T933" s="31"/>
      <c r="U933" s="77"/>
    </row>
    <row r="934" spans="2:21" ht="17.25" customHeight="1">
      <c r="B934" s="66"/>
      <c r="C934" s="190" t="s">
        <v>116</v>
      </c>
      <c r="D934" s="250"/>
      <c r="E934" s="251"/>
      <c r="F934" s="251"/>
      <c r="G934" s="251"/>
      <c r="H934" s="251"/>
      <c r="I934" s="251"/>
      <c r="J934" s="251"/>
      <c r="K934" s="78"/>
      <c r="L934" s="179"/>
      <c r="M934" s="206"/>
      <c r="N934" s="207">
        <f t="shared" si="16"/>
        <v>0</v>
      </c>
      <c r="O934" s="79"/>
      <c r="P934" s="67"/>
      <c r="Q934" s="31"/>
      <c r="R934" s="76"/>
      <c r="S934" s="31"/>
      <c r="T934" s="31"/>
      <c r="U934" s="77"/>
    </row>
    <row r="935" spans="2:21" ht="17.25" customHeight="1">
      <c r="B935" s="66"/>
      <c r="C935" s="190" t="s">
        <v>117</v>
      </c>
      <c r="D935" s="250"/>
      <c r="E935" s="251"/>
      <c r="F935" s="251"/>
      <c r="G935" s="251"/>
      <c r="H935" s="251"/>
      <c r="I935" s="251"/>
      <c r="J935" s="251"/>
      <c r="K935" s="78"/>
      <c r="L935" s="179"/>
      <c r="M935" s="206"/>
      <c r="N935" s="207">
        <f t="shared" si="16"/>
        <v>0</v>
      </c>
      <c r="O935" s="79"/>
      <c r="P935" s="67"/>
      <c r="Q935" s="31"/>
      <c r="R935" s="76"/>
      <c r="S935" s="31"/>
      <c r="T935" s="31"/>
      <c r="U935" s="77"/>
    </row>
    <row r="936" spans="2:21" ht="17.25" customHeight="1">
      <c r="B936" s="66"/>
      <c r="C936" s="190" t="s">
        <v>118</v>
      </c>
      <c r="D936" s="267"/>
      <c r="E936" s="268"/>
      <c r="F936" s="268"/>
      <c r="G936" s="268"/>
      <c r="H936" s="268"/>
      <c r="I936" s="268"/>
      <c r="J936" s="268"/>
      <c r="K936" s="80"/>
      <c r="L936" s="180"/>
      <c r="M936" s="208"/>
      <c r="N936" s="207">
        <f t="shared" si="16"/>
        <v>0</v>
      </c>
      <c r="O936" s="79"/>
      <c r="P936" s="67"/>
      <c r="Q936" s="31"/>
      <c r="R936" s="76"/>
      <c r="S936" s="31"/>
      <c r="T936" s="31"/>
      <c r="U936" s="77"/>
    </row>
    <row r="937" spans="2:21" ht="17.25" customHeight="1">
      <c r="B937" s="66"/>
      <c r="C937" s="191" t="s">
        <v>119</v>
      </c>
      <c r="D937" s="272">
        <f>SUM(N928:N936)</f>
        <v>0</v>
      </c>
      <c r="E937" s="273"/>
      <c r="F937" s="273"/>
      <c r="G937" s="273"/>
      <c r="H937" s="273"/>
      <c r="I937" s="273"/>
      <c r="J937" s="274"/>
      <c r="K937" s="189" t="s">
        <v>120</v>
      </c>
      <c r="L937" s="209" t="str">
        <f>IF(D926="","",IF(D926="単価契約","",(O950+D937)/D926))</f>
        <v/>
      </c>
      <c r="M937" s="194" t="s">
        <v>121</v>
      </c>
      <c r="N937" s="81"/>
      <c r="O937" s="81"/>
      <c r="P937" s="82"/>
      <c r="Q937" s="83"/>
      <c r="R937" s="76" t="s">
        <v>122</v>
      </c>
      <c r="S937" s="31"/>
      <c r="T937" s="31"/>
      <c r="U937" s="77"/>
    </row>
    <row r="938" spans="2:21" ht="17.25" customHeight="1">
      <c r="B938" s="66"/>
      <c r="C938" s="187" t="s">
        <v>123</v>
      </c>
      <c r="D938" s="252">
        <f>ROUNDDOWN(D937*K938,0)</f>
        <v>0</v>
      </c>
      <c r="E938" s="253"/>
      <c r="F938" s="253"/>
      <c r="G938" s="253"/>
      <c r="H938" s="253"/>
      <c r="I938" s="253"/>
      <c r="J938" s="254"/>
      <c r="K938" s="84"/>
      <c r="L938" s="85" t="s">
        <v>124</v>
      </c>
      <c r="M938" s="81"/>
      <c r="N938" s="81"/>
      <c r="O938" s="81"/>
      <c r="P938" s="82"/>
      <c r="Q938" s="83"/>
      <c r="R938" s="76" t="s">
        <v>125</v>
      </c>
      <c r="S938" s="31"/>
      <c r="T938" s="31"/>
      <c r="U938" s="77"/>
    </row>
    <row r="939" spans="2:21" ht="17.25" customHeight="1">
      <c r="B939" s="66"/>
      <c r="C939" s="188" t="s">
        <v>126</v>
      </c>
      <c r="D939" s="255">
        <f>SUM(D937:J938)</f>
        <v>0</v>
      </c>
      <c r="E939" s="256"/>
      <c r="F939" s="256"/>
      <c r="G939" s="256"/>
      <c r="H939" s="256"/>
      <c r="I939" s="256"/>
      <c r="J939" s="257"/>
      <c r="K939" s="53"/>
      <c r="L939" s="53" t="s">
        <v>127</v>
      </c>
      <c r="M939" s="53"/>
      <c r="N939" s="53"/>
      <c r="O939" s="53"/>
      <c r="P939" s="67"/>
      <c r="R939" s="76"/>
      <c r="S939" s="31"/>
      <c r="T939" s="31"/>
      <c r="U939" s="77"/>
    </row>
    <row r="940" spans="2:21" ht="18" customHeight="1">
      <c r="B940" s="66"/>
      <c r="C940" s="53"/>
      <c r="D940" s="53"/>
      <c r="E940" s="53"/>
      <c r="F940" s="53"/>
      <c r="G940" s="53"/>
      <c r="H940" s="53"/>
      <c r="I940" s="53"/>
      <c r="J940" s="53"/>
      <c r="K940" s="53"/>
      <c r="L940" s="53"/>
      <c r="M940" s="53"/>
      <c r="N940" s="53"/>
      <c r="O940" s="53"/>
      <c r="P940" s="67"/>
      <c r="R940" s="76" t="s">
        <v>128</v>
      </c>
      <c r="S940" s="31"/>
      <c r="T940" s="31"/>
      <c r="U940" s="77"/>
    </row>
    <row r="941" spans="2:21" ht="18" customHeight="1" thickBot="1">
      <c r="B941" s="66"/>
      <c r="C941" s="53"/>
      <c r="D941" s="53" t="s">
        <v>129</v>
      </c>
      <c r="E941" s="53"/>
      <c r="F941" s="53"/>
      <c r="G941" s="53"/>
      <c r="H941" s="53"/>
      <c r="I941" s="53"/>
      <c r="J941" s="53"/>
      <c r="K941" s="53"/>
      <c r="L941" s="53"/>
      <c r="M941" s="53"/>
      <c r="N941" s="53"/>
      <c r="O941" s="53"/>
      <c r="P941" s="67"/>
      <c r="R941" s="76" t="s">
        <v>130</v>
      </c>
      <c r="S941" s="31"/>
      <c r="T941" s="31"/>
      <c r="U941" s="77"/>
    </row>
    <row r="942" spans="2:21" ht="18" customHeight="1" thickTop="1" thickBot="1">
      <c r="B942" s="66"/>
      <c r="C942" s="53"/>
      <c r="D942" s="258" t="s">
        <v>100</v>
      </c>
      <c r="E942" s="259"/>
      <c r="F942" s="259"/>
      <c r="G942" s="259"/>
      <c r="H942" s="259"/>
      <c r="I942" s="259"/>
      <c r="J942" s="260"/>
      <c r="K942" s="178">
        <f>D926</f>
        <v>0</v>
      </c>
      <c r="L942" s="181"/>
      <c r="M942" s="181"/>
      <c r="N942" s="181"/>
      <c r="O942" s="87"/>
      <c r="P942" s="67"/>
      <c r="R942" s="88" t="s">
        <v>131</v>
      </c>
      <c r="S942" s="89"/>
      <c r="T942" s="89"/>
      <c r="U942" s="90"/>
    </row>
    <row r="943" spans="2:21" ht="19.5" customHeight="1">
      <c r="B943" s="66"/>
      <c r="C943" s="53"/>
      <c r="D943" s="261" t="s">
        <v>132</v>
      </c>
      <c r="E943" s="262"/>
      <c r="F943" s="262"/>
      <c r="G943" s="262"/>
      <c r="H943" s="262"/>
      <c r="I943" s="262"/>
      <c r="J943" s="263"/>
      <c r="K943" s="167"/>
      <c r="L943" s="191" t="s">
        <v>133</v>
      </c>
      <c r="M943" s="170"/>
      <c r="N943" s="191" t="s">
        <v>134</v>
      </c>
      <c r="O943" s="173"/>
      <c r="P943" s="67"/>
    </row>
    <row r="944" spans="2:21" ht="19.5" customHeight="1">
      <c r="B944" s="66"/>
      <c r="C944" s="53"/>
      <c r="D944" s="264" t="s">
        <v>135</v>
      </c>
      <c r="E944" s="265"/>
      <c r="F944" s="265"/>
      <c r="G944" s="265"/>
      <c r="H944" s="265"/>
      <c r="I944" s="265"/>
      <c r="J944" s="266"/>
      <c r="K944" s="168"/>
      <c r="L944" s="192" t="s">
        <v>136</v>
      </c>
      <c r="M944" s="171"/>
      <c r="N944" s="192" t="s">
        <v>137</v>
      </c>
      <c r="O944" s="174"/>
      <c r="P944" s="67"/>
    </row>
    <row r="945" spans="2:16" ht="19.5" customHeight="1">
      <c r="B945" s="66"/>
      <c r="C945" s="53"/>
      <c r="D945" s="264" t="s">
        <v>138</v>
      </c>
      <c r="E945" s="265"/>
      <c r="F945" s="265"/>
      <c r="G945" s="265"/>
      <c r="H945" s="265"/>
      <c r="I945" s="265"/>
      <c r="J945" s="266"/>
      <c r="K945" s="168"/>
      <c r="L945" s="192" t="s">
        <v>139</v>
      </c>
      <c r="M945" s="171"/>
      <c r="N945" s="192" t="s">
        <v>140</v>
      </c>
      <c r="O945" s="174"/>
      <c r="P945" s="67"/>
    </row>
    <row r="946" spans="2:16" ht="19.5" customHeight="1">
      <c r="B946" s="66"/>
      <c r="C946" s="53"/>
      <c r="D946" s="264" t="s">
        <v>141</v>
      </c>
      <c r="E946" s="265"/>
      <c r="F946" s="265"/>
      <c r="G946" s="265"/>
      <c r="H946" s="265"/>
      <c r="I946" s="265"/>
      <c r="J946" s="266"/>
      <c r="K946" s="168"/>
      <c r="L946" s="192" t="s">
        <v>142</v>
      </c>
      <c r="M946" s="171"/>
      <c r="N946" s="192" t="s">
        <v>143</v>
      </c>
      <c r="O946" s="174"/>
      <c r="P946" s="67"/>
    </row>
    <row r="947" spans="2:16" ht="19.5" customHeight="1">
      <c r="B947" s="66"/>
      <c r="C947" s="53"/>
      <c r="D947" s="264" t="s">
        <v>144</v>
      </c>
      <c r="E947" s="265"/>
      <c r="F947" s="265"/>
      <c r="G947" s="265"/>
      <c r="H947" s="265"/>
      <c r="I947" s="265"/>
      <c r="J947" s="266"/>
      <c r="K947" s="168"/>
      <c r="L947" s="192" t="s">
        <v>145</v>
      </c>
      <c r="M947" s="171"/>
      <c r="N947" s="192" t="s">
        <v>146</v>
      </c>
      <c r="O947" s="174"/>
      <c r="P947" s="67"/>
    </row>
    <row r="948" spans="2:16" ht="19.5" customHeight="1">
      <c r="B948" s="66"/>
      <c r="C948" s="53"/>
      <c r="D948" s="264" t="s">
        <v>147</v>
      </c>
      <c r="E948" s="265"/>
      <c r="F948" s="265"/>
      <c r="G948" s="265"/>
      <c r="H948" s="265"/>
      <c r="I948" s="265"/>
      <c r="J948" s="266"/>
      <c r="K948" s="168"/>
      <c r="L948" s="192" t="s">
        <v>148</v>
      </c>
      <c r="M948" s="171"/>
      <c r="N948" s="192" t="s">
        <v>149</v>
      </c>
      <c r="O948" s="174"/>
      <c r="P948" s="67"/>
    </row>
    <row r="949" spans="2:16" ht="19.5" customHeight="1">
      <c r="B949" s="66"/>
      <c r="C949" s="53"/>
      <c r="D949" s="264" t="s">
        <v>150</v>
      </c>
      <c r="E949" s="265"/>
      <c r="F949" s="265"/>
      <c r="G949" s="265"/>
      <c r="H949" s="265"/>
      <c r="I949" s="265"/>
      <c r="J949" s="266"/>
      <c r="K949" s="168"/>
      <c r="L949" s="192" t="s">
        <v>151</v>
      </c>
      <c r="M949" s="171"/>
      <c r="N949" s="203" t="s">
        <v>152</v>
      </c>
      <c r="O949" s="175"/>
      <c r="P949" s="67"/>
    </row>
    <row r="950" spans="2:16" ht="19.5" customHeight="1" thickBot="1">
      <c r="B950" s="66"/>
      <c r="C950" s="53"/>
      <c r="D950" s="264" t="s">
        <v>153</v>
      </c>
      <c r="E950" s="265"/>
      <c r="F950" s="265"/>
      <c r="G950" s="265"/>
      <c r="H950" s="265"/>
      <c r="I950" s="265"/>
      <c r="J950" s="266"/>
      <c r="K950" s="168"/>
      <c r="L950" s="192" t="s">
        <v>154</v>
      </c>
      <c r="M950" s="171"/>
      <c r="N950" s="204" t="s">
        <v>155</v>
      </c>
      <c r="O950" s="176">
        <f>SUM(K943:K951,M943:M951,O943:O949)</f>
        <v>0</v>
      </c>
      <c r="P950" s="67"/>
    </row>
    <row r="951" spans="2:16" ht="19.5" customHeight="1" thickTop="1" thickBot="1">
      <c r="B951" s="66"/>
      <c r="C951" s="53"/>
      <c r="D951" s="269" t="s">
        <v>156</v>
      </c>
      <c r="E951" s="270"/>
      <c r="F951" s="270"/>
      <c r="G951" s="270"/>
      <c r="H951" s="270"/>
      <c r="I951" s="270"/>
      <c r="J951" s="271"/>
      <c r="K951" s="169"/>
      <c r="L951" s="202" t="s">
        <v>157</v>
      </c>
      <c r="M951" s="172"/>
      <c r="N951" s="205" t="s">
        <v>158</v>
      </c>
      <c r="O951" s="177">
        <f>IF(D926="単価契約",0,K942-O950)</f>
        <v>0</v>
      </c>
      <c r="P951" s="67"/>
    </row>
    <row r="952" spans="2:16" ht="19.5" customHeight="1" thickTop="1" thickBot="1">
      <c r="B952" s="91"/>
      <c r="C952" s="92"/>
      <c r="D952" s="92"/>
      <c r="E952" s="92"/>
      <c r="F952" s="92"/>
      <c r="G952" s="92"/>
      <c r="H952" s="92"/>
      <c r="I952" s="92"/>
      <c r="J952" s="92"/>
      <c r="K952" s="92"/>
      <c r="L952" s="92"/>
      <c r="M952" s="92"/>
      <c r="N952" s="92"/>
      <c r="O952" s="92"/>
      <c r="P952" s="93"/>
    </row>
    <row r="953" spans="2:16" ht="19.5" customHeight="1">
      <c r="C953" s="281" t="s">
        <v>159</v>
      </c>
    </row>
    <row r="954" spans="2:16" ht="19.5" customHeight="1">
      <c r="C954" s="281"/>
    </row>
    <row r="955" spans="2:16" ht="19.5" customHeight="1">
      <c r="C955" s="281"/>
    </row>
    <row r="956" spans="2:16" ht="19.5" customHeight="1">
      <c r="C956" s="281"/>
    </row>
    <row r="957" spans="2:16" ht="19.5" customHeight="1">
      <c r="C957" s="281"/>
    </row>
    <row r="958" spans="2:16" ht="19.5" customHeight="1">
      <c r="C958" s="281"/>
    </row>
    <row r="959" spans="2:16" ht="19.5" customHeight="1">
      <c r="C959" s="281"/>
    </row>
    <row r="960" spans="2:16" ht="19.5" customHeight="1">
      <c r="C960" s="281"/>
    </row>
    <row r="961" spans="2:20" ht="19.5" customHeight="1">
      <c r="C961" s="281"/>
    </row>
    <row r="962" spans="2:20" ht="19.5" customHeight="1">
      <c r="C962" s="281"/>
    </row>
    <row r="963" spans="2:20" ht="12" customHeight="1">
      <c r="C963" s="281"/>
    </row>
    <row r="964" spans="2:20" ht="12" customHeight="1">
      <c r="C964" s="281"/>
    </row>
    <row r="965" spans="2:20" ht="12" customHeight="1">
      <c r="C965" s="281"/>
    </row>
    <row r="966" spans="2:20" ht="12" customHeight="1">
      <c r="C966" s="281"/>
    </row>
    <row r="967" spans="2:20" ht="12" customHeight="1">
      <c r="C967" s="281"/>
    </row>
    <row r="968" spans="2:20" ht="12" customHeight="1">
      <c r="C968" s="281"/>
    </row>
    <row r="969" spans="2:20" ht="12" customHeight="1">
      <c r="C969" s="281"/>
    </row>
    <row r="970" spans="2:20" ht="12" customHeight="1">
      <c r="C970" s="281"/>
    </row>
    <row r="971" spans="2:20" ht="12" customHeight="1">
      <c r="C971" s="281"/>
    </row>
    <row r="972" spans="2:20" ht="12" customHeight="1">
      <c r="C972" s="282"/>
    </row>
    <row r="973" spans="2:20" ht="17.25" customHeight="1" thickBot="1">
      <c r="B973" s="35"/>
      <c r="C973" s="283" t="s">
        <v>82</v>
      </c>
      <c r="D973" s="283"/>
      <c r="E973" s="283"/>
      <c r="F973" s="283"/>
      <c r="G973" s="283"/>
      <c r="H973" s="283"/>
      <c r="I973" s="285">
        <v>18</v>
      </c>
      <c r="J973" s="285"/>
      <c r="K973" s="36"/>
      <c r="L973" s="36"/>
      <c r="M973" s="36"/>
      <c r="N973" s="36"/>
      <c r="O973" s="36"/>
      <c r="P973" s="37"/>
      <c r="T973" s="29" t="s">
        <v>83</v>
      </c>
    </row>
    <row r="974" spans="2:20" ht="17.25" customHeight="1" thickTop="1">
      <c r="B974" s="38"/>
      <c r="C974" s="284"/>
      <c r="D974" s="284"/>
      <c r="E974" s="284"/>
      <c r="F974" s="284"/>
      <c r="G974" s="284"/>
      <c r="H974" s="284"/>
      <c r="I974" s="286"/>
      <c r="J974" s="286"/>
      <c r="K974" s="31"/>
      <c r="L974" s="232" t="s">
        <v>84</v>
      </c>
      <c r="M974" s="233"/>
      <c r="N974" s="233"/>
      <c r="O974" s="233"/>
      <c r="P974" s="234"/>
      <c r="T974" s="29" t="s">
        <v>85</v>
      </c>
    </row>
    <row r="975" spans="2:20" ht="9.75" customHeight="1">
      <c r="B975" s="38"/>
      <c r="C975" s="31"/>
      <c r="D975" s="31"/>
      <c r="E975" s="31"/>
      <c r="F975" s="31"/>
      <c r="G975" s="31"/>
      <c r="H975" s="31"/>
      <c r="I975" s="31"/>
      <c r="J975" s="31"/>
      <c r="K975" s="31"/>
      <c r="L975" s="235"/>
      <c r="M975" s="236"/>
      <c r="N975" s="236"/>
      <c r="O975" s="236"/>
      <c r="P975" s="237"/>
    </row>
    <row r="976" spans="2:20" ht="17.25" customHeight="1">
      <c r="B976" s="38"/>
      <c r="C976" s="186" t="s">
        <v>56</v>
      </c>
      <c r="D976" s="275">
        <f>IF(基本情報入力欄!D11="","",基本情報入力欄!D11)</f>
        <v>44536</v>
      </c>
      <c r="E976" s="276"/>
      <c r="F976" s="276"/>
      <c r="G976" s="276"/>
      <c r="H976" s="276"/>
      <c r="I976" s="277"/>
      <c r="J976" s="56"/>
      <c r="K976" s="31"/>
      <c r="L976" s="235"/>
      <c r="M976" s="236"/>
      <c r="N976" s="236"/>
      <c r="O976" s="236"/>
      <c r="P976" s="237"/>
    </row>
    <row r="977" spans="2:21" ht="11.25" customHeight="1" thickBot="1">
      <c r="B977" s="38"/>
      <c r="C977" s="36"/>
      <c r="D977" s="36"/>
      <c r="E977" s="36"/>
      <c r="F977" s="36"/>
      <c r="G977" s="36"/>
      <c r="H977" s="36"/>
      <c r="I977" s="57"/>
      <c r="J977" s="41"/>
      <c r="K977" s="31"/>
      <c r="L977" s="238"/>
      <c r="M977" s="239"/>
      <c r="N977" s="239"/>
      <c r="O977" s="239"/>
      <c r="P977" s="240"/>
    </row>
    <row r="978" spans="2:21" ht="12" customHeight="1" thickTop="1">
      <c r="B978" s="38"/>
      <c r="C978" s="31"/>
      <c r="D978" s="31"/>
      <c r="E978" s="31"/>
      <c r="F978" s="31"/>
      <c r="G978" s="31"/>
      <c r="H978" s="31"/>
      <c r="I978" s="31"/>
      <c r="J978" s="31"/>
      <c r="K978" s="31"/>
      <c r="L978" s="44"/>
      <c r="M978" s="44"/>
      <c r="N978" s="44"/>
      <c r="O978" s="44"/>
      <c r="P978" s="40"/>
      <c r="Q978" s="45"/>
      <c r="R978" s="45"/>
      <c r="S978" s="45"/>
      <c r="T978" s="45"/>
    </row>
    <row r="979" spans="2:21" ht="17.25" customHeight="1" thickBot="1">
      <c r="B979" s="38"/>
      <c r="C979" s="31" t="s">
        <v>91</v>
      </c>
      <c r="D979" s="31"/>
      <c r="E979" s="31"/>
      <c r="F979" s="31"/>
      <c r="G979" s="31"/>
      <c r="H979" s="31"/>
      <c r="I979" s="31"/>
      <c r="J979" s="31"/>
      <c r="K979" s="31"/>
      <c r="L979" s="44"/>
      <c r="M979" s="44"/>
      <c r="N979" s="44"/>
      <c r="O979" s="44"/>
      <c r="P979" s="40"/>
      <c r="Q979" s="45"/>
      <c r="R979" s="45"/>
      <c r="S979" s="45"/>
      <c r="T979" s="45"/>
    </row>
    <row r="980" spans="2:21" ht="17.25" customHeight="1">
      <c r="B980" s="60" t="s">
        <v>92</v>
      </c>
      <c r="C980" s="185" t="s">
        <v>93</v>
      </c>
      <c r="D980" s="278"/>
      <c r="E980" s="279"/>
      <c r="F980" s="279"/>
      <c r="G980" s="279"/>
      <c r="H980" s="279"/>
      <c r="I980" s="279"/>
      <c r="J980" s="280"/>
      <c r="K980" s="61"/>
      <c r="L980" s="62"/>
      <c r="M980" s="63" t="s">
        <v>94</v>
      </c>
      <c r="N980" s="61"/>
      <c r="O980" s="61"/>
      <c r="P980" s="64"/>
      <c r="R980" s="65"/>
      <c r="S980" s="31" t="s">
        <v>95</v>
      </c>
    </row>
    <row r="981" spans="2:21" ht="17.25" customHeight="1">
      <c r="B981" s="66"/>
      <c r="C981" s="186" t="s">
        <v>96</v>
      </c>
      <c r="D981" s="223"/>
      <c r="E981" s="224"/>
      <c r="F981" s="224"/>
      <c r="G981" s="224"/>
      <c r="H981" s="224"/>
      <c r="I981" s="224"/>
      <c r="J981" s="224"/>
      <c r="K981" s="224"/>
      <c r="L981" s="225"/>
      <c r="M981" s="241" t="s">
        <v>194</v>
      </c>
      <c r="N981" s="231"/>
      <c r="O981" s="231"/>
      <c r="P981" s="67"/>
      <c r="R981" s="68"/>
      <c r="S981" s="29" t="s">
        <v>98</v>
      </c>
    </row>
    <row r="982" spans="2:21" ht="17.25" customHeight="1" thickBot="1">
      <c r="B982" s="66"/>
      <c r="C982" s="186" t="s">
        <v>99</v>
      </c>
      <c r="D982" s="242"/>
      <c r="E982" s="243"/>
      <c r="F982" s="243"/>
      <c r="G982" s="243"/>
      <c r="H982" s="244"/>
      <c r="I982" s="69"/>
      <c r="J982" s="70"/>
      <c r="K982" s="71"/>
      <c r="L982" s="71"/>
      <c r="M982" s="231" t="s">
        <v>195</v>
      </c>
      <c r="N982" s="231"/>
      <c r="O982" s="231"/>
      <c r="P982" s="67"/>
    </row>
    <row r="983" spans="2:21" ht="17.25" customHeight="1">
      <c r="B983" s="66"/>
      <c r="C983" s="186" t="s">
        <v>100</v>
      </c>
      <c r="D983" s="245"/>
      <c r="E983" s="246"/>
      <c r="F983" s="246"/>
      <c r="G983" s="246"/>
      <c r="H983" s="246"/>
      <c r="I983" s="246"/>
      <c r="J983" s="247"/>
      <c r="K983" s="195" t="s">
        <v>101</v>
      </c>
      <c r="L983" s="72"/>
      <c r="M983" s="231" t="s">
        <v>97</v>
      </c>
      <c r="N983" s="231"/>
      <c r="O983" s="231"/>
      <c r="P983" s="67"/>
      <c r="R983" s="73" t="s">
        <v>102</v>
      </c>
      <c r="S983" s="74"/>
      <c r="T983" s="74"/>
      <c r="U983" s="75"/>
    </row>
    <row r="984" spans="2:21" ht="17.25" customHeight="1">
      <c r="B984" s="66"/>
      <c r="C984" s="190"/>
      <c r="D984" s="248" t="s">
        <v>103</v>
      </c>
      <c r="E984" s="249"/>
      <c r="F984" s="249"/>
      <c r="G984" s="249"/>
      <c r="H984" s="249"/>
      <c r="I984" s="249"/>
      <c r="J984" s="249"/>
      <c r="K984" s="182" t="s">
        <v>104</v>
      </c>
      <c r="L984" s="182" t="s">
        <v>105</v>
      </c>
      <c r="M984" s="182" t="s">
        <v>106</v>
      </c>
      <c r="N984" s="163" t="s">
        <v>107</v>
      </c>
      <c r="O984" s="53"/>
      <c r="P984" s="67"/>
      <c r="R984" s="76"/>
      <c r="S984" s="31" t="s">
        <v>108</v>
      </c>
      <c r="T984" s="31"/>
      <c r="U984" s="77"/>
    </row>
    <row r="985" spans="2:21" ht="17.25" customHeight="1">
      <c r="B985" s="66"/>
      <c r="C985" s="190" t="s">
        <v>109</v>
      </c>
      <c r="D985" s="250"/>
      <c r="E985" s="251"/>
      <c r="F985" s="251"/>
      <c r="G985" s="251"/>
      <c r="H985" s="251"/>
      <c r="I985" s="251"/>
      <c r="J985" s="251"/>
      <c r="K985" s="78"/>
      <c r="L985" s="179"/>
      <c r="M985" s="206"/>
      <c r="N985" s="207">
        <f t="shared" ref="N985:N993" si="17">L985*M985</f>
        <v>0</v>
      </c>
      <c r="O985" s="193" t="s">
        <v>101</v>
      </c>
      <c r="P985" s="67"/>
      <c r="Q985" s="31"/>
      <c r="R985" s="76" t="s">
        <v>110</v>
      </c>
      <c r="S985" s="31"/>
      <c r="T985" s="31"/>
      <c r="U985" s="77"/>
    </row>
    <row r="986" spans="2:21" ht="17.25" customHeight="1">
      <c r="B986" s="66"/>
      <c r="C986" s="190" t="s">
        <v>111</v>
      </c>
      <c r="D986" s="250"/>
      <c r="E986" s="251"/>
      <c r="F986" s="251"/>
      <c r="G986" s="251"/>
      <c r="H986" s="251"/>
      <c r="I986" s="251"/>
      <c r="J986" s="251"/>
      <c r="K986" s="78"/>
      <c r="L986" s="179"/>
      <c r="M986" s="206"/>
      <c r="N986" s="207">
        <f t="shared" si="17"/>
        <v>0</v>
      </c>
      <c r="O986" s="79"/>
      <c r="P986" s="67"/>
      <c r="Q986" s="31"/>
      <c r="R986" s="76"/>
      <c r="S986" s="31"/>
      <c r="T986" s="31"/>
      <c r="U986" s="77"/>
    </row>
    <row r="987" spans="2:21" ht="17.25" customHeight="1">
      <c r="B987" s="66"/>
      <c r="C987" s="190" t="s">
        <v>112</v>
      </c>
      <c r="D987" s="267"/>
      <c r="E987" s="268"/>
      <c r="F987" s="268"/>
      <c r="G987" s="268"/>
      <c r="H987" s="268"/>
      <c r="I987" s="268"/>
      <c r="J987" s="268"/>
      <c r="K987" s="80"/>
      <c r="L987" s="180"/>
      <c r="M987" s="208"/>
      <c r="N987" s="207">
        <f t="shared" si="17"/>
        <v>0</v>
      </c>
      <c r="O987" s="79"/>
      <c r="P987" s="67"/>
      <c r="Q987" s="31"/>
      <c r="R987" s="76"/>
      <c r="S987" s="31"/>
      <c r="T987" s="31"/>
      <c r="U987" s="77"/>
    </row>
    <row r="988" spans="2:21" ht="17.25" customHeight="1">
      <c r="B988" s="66"/>
      <c r="C988" s="190" t="s">
        <v>113</v>
      </c>
      <c r="D988" s="267"/>
      <c r="E988" s="268"/>
      <c r="F988" s="268"/>
      <c r="G988" s="268"/>
      <c r="H988" s="268"/>
      <c r="I988" s="268"/>
      <c r="J988" s="268"/>
      <c r="K988" s="80"/>
      <c r="L988" s="180"/>
      <c r="M988" s="208"/>
      <c r="N988" s="207">
        <f t="shared" si="17"/>
        <v>0</v>
      </c>
      <c r="O988" s="79"/>
      <c r="P988" s="67"/>
      <c r="Q988" s="31"/>
      <c r="R988" s="76"/>
      <c r="S988" s="31"/>
      <c r="T988" s="31"/>
      <c r="U988" s="77"/>
    </row>
    <row r="989" spans="2:21" ht="17.25" customHeight="1">
      <c r="B989" s="66"/>
      <c r="C989" s="190" t="s">
        <v>114</v>
      </c>
      <c r="D989" s="267"/>
      <c r="E989" s="268"/>
      <c r="F989" s="268"/>
      <c r="G989" s="268"/>
      <c r="H989" s="268"/>
      <c r="I989" s="268"/>
      <c r="J989" s="268"/>
      <c r="K989" s="80"/>
      <c r="L989" s="180"/>
      <c r="M989" s="208"/>
      <c r="N989" s="207">
        <f t="shared" si="17"/>
        <v>0</v>
      </c>
      <c r="O989" s="79"/>
      <c r="P989" s="67"/>
      <c r="Q989" s="31"/>
      <c r="R989" s="76"/>
      <c r="S989" s="31"/>
      <c r="T989" s="31"/>
      <c r="U989" s="77"/>
    </row>
    <row r="990" spans="2:21" ht="17.25" customHeight="1">
      <c r="B990" s="66"/>
      <c r="C990" s="190" t="s">
        <v>115</v>
      </c>
      <c r="D990" s="250"/>
      <c r="E990" s="251"/>
      <c r="F990" s="251"/>
      <c r="G990" s="251"/>
      <c r="H990" s="251"/>
      <c r="I990" s="251"/>
      <c r="J990" s="251"/>
      <c r="K990" s="78"/>
      <c r="L990" s="179"/>
      <c r="M990" s="206"/>
      <c r="N990" s="207">
        <f t="shared" si="17"/>
        <v>0</v>
      </c>
      <c r="O990" s="79"/>
      <c r="P990" s="67"/>
      <c r="Q990" s="31"/>
      <c r="R990" s="76"/>
      <c r="S990" s="31"/>
      <c r="T990" s="31"/>
      <c r="U990" s="77"/>
    </row>
    <row r="991" spans="2:21" ht="17.25" customHeight="1">
      <c r="B991" s="66"/>
      <c r="C991" s="190" t="s">
        <v>116</v>
      </c>
      <c r="D991" s="250"/>
      <c r="E991" s="251"/>
      <c r="F991" s="251"/>
      <c r="G991" s="251"/>
      <c r="H991" s="251"/>
      <c r="I991" s="251"/>
      <c r="J991" s="251"/>
      <c r="K991" s="78"/>
      <c r="L991" s="179"/>
      <c r="M991" s="206"/>
      <c r="N991" s="207">
        <f t="shared" si="17"/>
        <v>0</v>
      </c>
      <c r="O991" s="79"/>
      <c r="P991" s="67"/>
      <c r="Q991" s="31"/>
      <c r="R991" s="76"/>
      <c r="S991" s="31"/>
      <c r="T991" s="31"/>
      <c r="U991" s="77"/>
    </row>
    <row r="992" spans="2:21" ht="17.25" customHeight="1">
      <c r="B992" s="66"/>
      <c r="C992" s="190" t="s">
        <v>117</v>
      </c>
      <c r="D992" s="250"/>
      <c r="E992" s="251"/>
      <c r="F992" s="251"/>
      <c r="G992" s="251"/>
      <c r="H992" s="251"/>
      <c r="I992" s="251"/>
      <c r="J992" s="251"/>
      <c r="K992" s="78"/>
      <c r="L992" s="179"/>
      <c r="M992" s="206"/>
      <c r="N992" s="207">
        <f t="shared" si="17"/>
        <v>0</v>
      </c>
      <c r="O992" s="79"/>
      <c r="P992" s="67"/>
      <c r="Q992" s="31"/>
      <c r="R992" s="76"/>
      <c r="S992" s="31"/>
      <c r="T992" s="31"/>
      <c r="U992" s="77"/>
    </row>
    <row r="993" spans="2:21" ht="17.25" customHeight="1">
      <c r="B993" s="66"/>
      <c r="C993" s="190" t="s">
        <v>118</v>
      </c>
      <c r="D993" s="267"/>
      <c r="E993" s="268"/>
      <c r="F993" s="268"/>
      <c r="G993" s="268"/>
      <c r="H993" s="268"/>
      <c r="I993" s="268"/>
      <c r="J993" s="268"/>
      <c r="K993" s="80"/>
      <c r="L993" s="180"/>
      <c r="M993" s="208"/>
      <c r="N993" s="207">
        <f t="shared" si="17"/>
        <v>0</v>
      </c>
      <c r="O993" s="79"/>
      <c r="P993" s="67"/>
      <c r="Q993" s="31"/>
      <c r="R993" s="76"/>
      <c r="S993" s="31"/>
      <c r="T993" s="31"/>
      <c r="U993" s="77"/>
    </row>
    <row r="994" spans="2:21" ht="17.25" customHeight="1">
      <c r="B994" s="66"/>
      <c r="C994" s="191" t="s">
        <v>119</v>
      </c>
      <c r="D994" s="272">
        <f>SUM(N985:N993)</f>
        <v>0</v>
      </c>
      <c r="E994" s="273"/>
      <c r="F994" s="273"/>
      <c r="G994" s="273"/>
      <c r="H994" s="273"/>
      <c r="I994" s="273"/>
      <c r="J994" s="274"/>
      <c r="K994" s="189" t="s">
        <v>120</v>
      </c>
      <c r="L994" s="209" t="str">
        <f>IF(D983="","",IF(D983="単価契約","",(O1007+D994)/D983))</f>
        <v/>
      </c>
      <c r="M994" s="194" t="s">
        <v>121</v>
      </c>
      <c r="N994" s="81"/>
      <c r="O994" s="81"/>
      <c r="P994" s="82"/>
      <c r="Q994" s="83"/>
      <c r="R994" s="76" t="s">
        <v>122</v>
      </c>
      <c r="S994" s="31"/>
      <c r="T994" s="31"/>
      <c r="U994" s="77"/>
    </row>
    <row r="995" spans="2:21" ht="17.25" customHeight="1">
      <c r="B995" s="66"/>
      <c r="C995" s="187" t="s">
        <v>123</v>
      </c>
      <c r="D995" s="252">
        <f>ROUNDDOWN(D994*K995,0)</f>
        <v>0</v>
      </c>
      <c r="E995" s="253"/>
      <c r="F995" s="253"/>
      <c r="G995" s="253"/>
      <c r="H995" s="253"/>
      <c r="I995" s="253"/>
      <c r="J995" s="254"/>
      <c r="K995" s="84"/>
      <c r="L995" s="85" t="s">
        <v>124</v>
      </c>
      <c r="M995" s="81"/>
      <c r="N995" s="81"/>
      <c r="O995" s="81"/>
      <c r="P995" s="82"/>
      <c r="Q995" s="83"/>
      <c r="R995" s="76" t="s">
        <v>125</v>
      </c>
      <c r="S995" s="31"/>
      <c r="T995" s="31"/>
      <c r="U995" s="77"/>
    </row>
    <row r="996" spans="2:21" ht="17.25" customHeight="1">
      <c r="B996" s="66"/>
      <c r="C996" s="188" t="s">
        <v>126</v>
      </c>
      <c r="D996" s="255">
        <f>SUM(D994:J995)</f>
        <v>0</v>
      </c>
      <c r="E996" s="256"/>
      <c r="F996" s="256"/>
      <c r="G996" s="256"/>
      <c r="H996" s="256"/>
      <c r="I996" s="256"/>
      <c r="J996" s="257"/>
      <c r="K996" s="53"/>
      <c r="L996" s="53" t="s">
        <v>127</v>
      </c>
      <c r="M996" s="53"/>
      <c r="N996" s="53"/>
      <c r="O996" s="53"/>
      <c r="P996" s="67"/>
      <c r="R996" s="76"/>
      <c r="S996" s="31"/>
      <c r="T996" s="31"/>
      <c r="U996" s="77"/>
    </row>
    <row r="997" spans="2:21" ht="18" customHeight="1">
      <c r="B997" s="66"/>
      <c r="C997" s="53"/>
      <c r="D997" s="53"/>
      <c r="E997" s="53"/>
      <c r="F997" s="53"/>
      <c r="G997" s="53"/>
      <c r="H997" s="53"/>
      <c r="I997" s="53"/>
      <c r="J997" s="53"/>
      <c r="K997" s="53"/>
      <c r="L997" s="53"/>
      <c r="M997" s="53"/>
      <c r="N997" s="53"/>
      <c r="O997" s="53"/>
      <c r="P997" s="67"/>
      <c r="R997" s="76" t="s">
        <v>128</v>
      </c>
      <c r="S997" s="31"/>
      <c r="T997" s="31"/>
      <c r="U997" s="77"/>
    </row>
    <row r="998" spans="2:21" ht="18" customHeight="1" thickBot="1">
      <c r="B998" s="66"/>
      <c r="C998" s="53"/>
      <c r="D998" s="53" t="s">
        <v>129</v>
      </c>
      <c r="E998" s="53"/>
      <c r="F998" s="53"/>
      <c r="G998" s="53"/>
      <c r="H998" s="53"/>
      <c r="I998" s="53"/>
      <c r="J998" s="53"/>
      <c r="K998" s="53"/>
      <c r="L998" s="53"/>
      <c r="M998" s="53"/>
      <c r="N998" s="53"/>
      <c r="O998" s="53"/>
      <c r="P998" s="67"/>
      <c r="R998" s="76" t="s">
        <v>130</v>
      </c>
      <c r="S998" s="31"/>
      <c r="T998" s="31"/>
      <c r="U998" s="77"/>
    </row>
    <row r="999" spans="2:21" ht="18" customHeight="1" thickTop="1" thickBot="1">
      <c r="B999" s="66"/>
      <c r="C999" s="53"/>
      <c r="D999" s="258" t="s">
        <v>100</v>
      </c>
      <c r="E999" s="259"/>
      <c r="F999" s="259"/>
      <c r="G999" s="259"/>
      <c r="H999" s="259"/>
      <c r="I999" s="259"/>
      <c r="J999" s="260"/>
      <c r="K999" s="178">
        <f>D983</f>
        <v>0</v>
      </c>
      <c r="L999" s="181"/>
      <c r="M999" s="181"/>
      <c r="N999" s="181"/>
      <c r="O999" s="87"/>
      <c r="P999" s="67"/>
      <c r="R999" s="88" t="s">
        <v>131</v>
      </c>
      <c r="S999" s="89"/>
      <c r="T999" s="89"/>
      <c r="U999" s="90"/>
    </row>
    <row r="1000" spans="2:21" ht="19.5" customHeight="1">
      <c r="B1000" s="66"/>
      <c r="C1000" s="53"/>
      <c r="D1000" s="261" t="s">
        <v>132</v>
      </c>
      <c r="E1000" s="262"/>
      <c r="F1000" s="262"/>
      <c r="G1000" s="262"/>
      <c r="H1000" s="262"/>
      <c r="I1000" s="262"/>
      <c r="J1000" s="263"/>
      <c r="K1000" s="167"/>
      <c r="L1000" s="191" t="s">
        <v>133</v>
      </c>
      <c r="M1000" s="170"/>
      <c r="N1000" s="191" t="s">
        <v>134</v>
      </c>
      <c r="O1000" s="173"/>
      <c r="P1000" s="67"/>
    </row>
    <row r="1001" spans="2:21" ht="19.5" customHeight="1">
      <c r="B1001" s="66"/>
      <c r="C1001" s="53"/>
      <c r="D1001" s="264" t="s">
        <v>135</v>
      </c>
      <c r="E1001" s="265"/>
      <c r="F1001" s="265"/>
      <c r="G1001" s="265"/>
      <c r="H1001" s="265"/>
      <c r="I1001" s="265"/>
      <c r="J1001" s="266"/>
      <c r="K1001" s="168"/>
      <c r="L1001" s="192" t="s">
        <v>136</v>
      </c>
      <c r="M1001" s="171"/>
      <c r="N1001" s="192" t="s">
        <v>137</v>
      </c>
      <c r="O1001" s="174"/>
      <c r="P1001" s="67"/>
    </row>
    <row r="1002" spans="2:21" ht="19.5" customHeight="1">
      <c r="B1002" s="66"/>
      <c r="C1002" s="53"/>
      <c r="D1002" s="264" t="s">
        <v>138</v>
      </c>
      <c r="E1002" s="265"/>
      <c r="F1002" s="265"/>
      <c r="G1002" s="265"/>
      <c r="H1002" s="265"/>
      <c r="I1002" s="265"/>
      <c r="J1002" s="266"/>
      <c r="K1002" s="168"/>
      <c r="L1002" s="192" t="s">
        <v>139</v>
      </c>
      <c r="M1002" s="171"/>
      <c r="N1002" s="192" t="s">
        <v>140</v>
      </c>
      <c r="O1002" s="174"/>
      <c r="P1002" s="67"/>
    </row>
    <row r="1003" spans="2:21" ht="19.5" customHeight="1">
      <c r="B1003" s="66"/>
      <c r="C1003" s="53"/>
      <c r="D1003" s="264" t="s">
        <v>141</v>
      </c>
      <c r="E1003" s="265"/>
      <c r="F1003" s="265"/>
      <c r="G1003" s="265"/>
      <c r="H1003" s="265"/>
      <c r="I1003" s="265"/>
      <c r="J1003" s="266"/>
      <c r="K1003" s="168"/>
      <c r="L1003" s="192" t="s">
        <v>142</v>
      </c>
      <c r="M1003" s="171"/>
      <c r="N1003" s="192" t="s">
        <v>143</v>
      </c>
      <c r="O1003" s="174"/>
      <c r="P1003" s="67"/>
    </row>
    <row r="1004" spans="2:21" ht="19.5" customHeight="1">
      <c r="B1004" s="66"/>
      <c r="C1004" s="53"/>
      <c r="D1004" s="264" t="s">
        <v>144</v>
      </c>
      <c r="E1004" s="265"/>
      <c r="F1004" s="265"/>
      <c r="G1004" s="265"/>
      <c r="H1004" s="265"/>
      <c r="I1004" s="265"/>
      <c r="J1004" s="266"/>
      <c r="K1004" s="168"/>
      <c r="L1004" s="192" t="s">
        <v>145</v>
      </c>
      <c r="M1004" s="171"/>
      <c r="N1004" s="192" t="s">
        <v>146</v>
      </c>
      <c r="O1004" s="174"/>
      <c r="P1004" s="67"/>
    </row>
    <row r="1005" spans="2:21" ht="19.5" customHeight="1">
      <c r="B1005" s="66"/>
      <c r="C1005" s="53"/>
      <c r="D1005" s="264" t="s">
        <v>147</v>
      </c>
      <c r="E1005" s="265"/>
      <c r="F1005" s="265"/>
      <c r="G1005" s="265"/>
      <c r="H1005" s="265"/>
      <c r="I1005" s="265"/>
      <c r="J1005" s="266"/>
      <c r="K1005" s="168"/>
      <c r="L1005" s="192" t="s">
        <v>148</v>
      </c>
      <c r="M1005" s="171"/>
      <c r="N1005" s="192" t="s">
        <v>149</v>
      </c>
      <c r="O1005" s="174"/>
      <c r="P1005" s="67"/>
    </row>
    <row r="1006" spans="2:21" ht="19.5" customHeight="1">
      <c r="B1006" s="66"/>
      <c r="C1006" s="53"/>
      <c r="D1006" s="264" t="s">
        <v>150</v>
      </c>
      <c r="E1006" s="265"/>
      <c r="F1006" s="265"/>
      <c r="G1006" s="265"/>
      <c r="H1006" s="265"/>
      <c r="I1006" s="265"/>
      <c r="J1006" s="266"/>
      <c r="K1006" s="168"/>
      <c r="L1006" s="192" t="s">
        <v>151</v>
      </c>
      <c r="M1006" s="171"/>
      <c r="N1006" s="203" t="s">
        <v>152</v>
      </c>
      <c r="O1006" s="175"/>
      <c r="P1006" s="67"/>
    </row>
    <row r="1007" spans="2:21" ht="19.5" customHeight="1" thickBot="1">
      <c r="B1007" s="66"/>
      <c r="C1007" s="53"/>
      <c r="D1007" s="264" t="s">
        <v>153</v>
      </c>
      <c r="E1007" s="265"/>
      <c r="F1007" s="265"/>
      <c r="G1007" s="265"/>
      <c r="H1007" s="265"/>
      <c r="I1007" s="265"/>
      <c r="J1007" s="266"/>
      <c r="K1007" s="168"/>
      <c r="L1007" s="192" t="s">
        <v>154</v>
      </c>
      <c r="M1007" s="171"/>
      <c r="N1007" s="204" t="s">
        <v>155</v>
      </c>
      <c r="O1007" s="176">
        <f>SUM(K1000:K1008,M1000:M1008,O1000:O1006)</f>
        <v>0</v>
      </c>
      <c r="P1007" s="67"/>
    </row>
    <row r="1008" spans="2:21" ht="19.5" customHeight="1" thickTop="1" thickBot="1">
      <c r="B1008" s="66"/>
      <c r="C1008" s="53"/>
      <c r="D1008" s="269" t="s">
        <v>156</v>
      </c>
      <c r="E1008" s="270"/>
      <c r="F1008" s="270"/>
      <c r="G1008" s="270"/>
      <c r="H1008" s="270"/>
      <c r="I1008" s="270"/>
      <c r="J1008" s="271"/>
      <c r="K1008" s="169"/>
      <c r="L1008" s="202" t="s">
        <v>157</v>
      </c>
      <c r="M1008" s="172"/>
      <c r="N1008" s="205" t="s">
        <v>158</v>
      </c>
      <c r="O1008" s="177">
        <f>IF(D983="単価契約",0,K999-O1007)</f>
        <v>0</v>
      </c>
      <c r="P1008" s="67"/>
    </row>
    <row r="1009" spans="2:16" ht="19.5" customHeight="1" thickTop="1" thickBot="1">
      <c r="B1009" s="91"/>
      <c r="C1009" s="92"/>
      <c r="D1009" s="92"/>
      <c r="E1009" s="92"/>
      <c r="F1009" s="92"/>
      <c r="G1009" s="92"/>
      <c r="H1009" s="92"/>
      <c r="I1009" s="92"/>
      <c r="J1009" s="92"/>
      <c r="K1009" s="92"/>
      <c r="L1009" s="92"/>
      <c r="M1009" s="92"/>
      <c r="N1009" s="92"/>
      <c r="O1009" s="92"/>
      <c r="P1009" s="93"/>
    </row>
    <row r="1010" spans="2:16" ht="19.5" customHeight="1">
      <c r="C1010" s="281" t="s">
        <v>159</v>
      </c>
    </row>
    <row r="1011" spans="2:16" ht="19.5" customHeight="1">
      <c r="C1011" s="281"/>
    </row>
    <row r="1012" spans="2:16" ht="19.5" customHeight="1">
      <c r="C1012" s="281"/>
    </row>
    <row r="1013" spans="2:16" ht="19.5" customHeight="1">
      <c r="C1013" s="281"/>
    </row>
    <row r="1014" spans="2:16" ht="19.5" customHeight="1">
      <c r="C1014" s="281"/>
    </row>
    <row r="1015" spans="2:16" ht="19.5" customHeight="1">
      <c r="C1015" s="281"/>
    </row>
    <row r="1016" spans="2:16" ht="19.5" customHeight="1">
      <c r="C1016" s="281"/>
    </row>
    <row r="1017" spans="2:16" ht="19.5" customHeight="1">
      <c r="C1017" s="281"/>
    </row>
    <row r="1018" spans="2:16" ht="19.5" customHeight="1">
      <c r="C1018" s="281"/>
    </row>
    <row r="1019" spans="2:16" ht="19.5" customHeight="1">
      <c r="C1019" s="281"/>
    </row>
    <row r="1020" spans="2:16" ht="12" customHeight="1">
      <c r="C1020" s="281"/>
    </row>
    <row r="1021" spans="2:16" ht="12" customHeight="1">
      <c r="C1021" s="281"/>
    </row>
    <row r="1022" spans="2:16" ht="12" customHeight="1">
      <c r="C1022" s="281"/>
    </row>
    <row r="1023" spans="2:16" ht="12" customHeight="1">
      <c r="C1023" s="281"/>
    </row>
    <row r="1024" spans="2:16" ht="12" customHeight="1">
      <c r="C1024" s="281"/>
    </row>
    <row r="1025" spans="2:21" ht="12" customHeight="1">
      <c r="C1025" s="281"/>
    </row>
    <row r="1026" spans="2:21" ht="12" customHeight="1">
      <c r="C1026" s="281"/>
    </row>
    <row r="1027" spans="2:21" ht="12" customHeight="1">
      <c r="C1027" s="281"/>
    </row>
    <row r="1028" spans="2:21" ht="12" customHeight="1">
      <c r="C1028" s="281"/>
    </row>
    <row r="1029" spans="2:21" ht="12" customHeight="1">
      <c r="C1029" s="282"/>
    </row>
    <row r="1030" spans="2:21" ht="17.25" customHeight="1" thickBot="1">
      <c r="B1030" s="35"/>
      <c r="C1030" s="283" t="s">
        <v>82</v>
      </c>
      <c r="D1030" s="283"/>
      <c r="E1030" s="283"/>
      <c r="F1030" s="283"/>
      <c r="G1030" s="283"/>
      <c r="H1030" s="283"/>
      <c r="I1030" s="285">
        <v>19</v>
      </c>
      <c r="J1030" s="285"/>
      <c r="K1030" s="36"/>
      <c r="L1030" s="36"/>
      <c r="M1030" s="36"/>
      <c r="N1030" s="36"/>
      <c r="O1030" s="36"/>
      <c r="P1030" s="37"/>
      <c r="T1030" s="29" t="s">
        <v>83</v>
      </c>
    </row>
    <row r="1031" spans="2:21" ht="17.25" customHeight="1" thickTop="1">
      <c r="B1031" s="38"/>
      <c r="C1031" s="284"/>
      <c r="D1031" s="284"/>
      <c r="E1031" s="284"/>
      <c r="F1031" s="284"/>
      <c r="G1031" s="284"/>
      <c r="H1031" s="284"/>
      <c r="I1031" s="286"/>
      <c r="J1031" s="286"/>
      <c r="K1031" s="31"/>
      <c r="L1031" s="232" t="s">
        <v>84</v>
      </c>
      <c r="M1031" s="233"/>
      <c r="N1031" s="233"/>
      <c r="O1031" s="233"/>
      <c r="P1031" s="234"/>
      <c r="T1031" s="29" t="s">
        <v>85</v>
      </c>
    </row>
    <row r="1032" spans="2:21" ht="9.75" customHeight="1">
      <c r="B1032" s="38"/>
      <c r="C1032" s="31"/>
      <c r="D1032" s="31"/>
      <c r="E1032" s="31"/>
      <c r="F1032" s="31"/>
      <c r="G1032" s="31"/>
      <c r="H1032" s="31"/>
      <c r="I1032" s="31"/>
      <c r="J1032" s="31"/>
      <c r="K1032" s="31"/>
      <c r="L1032" s="235"/>
      <c r="M1032" s="236"/>
      <c r="N1032" s="236"/>
      <c r="O1032" s="236"/>
      <c r="P1032" s="237"/>
    </row>
    <row r="1033" spans="2:21" ht="17.25" customHeight="1">
      <c r="B1033" s="38"/>
      <c r="C1033" s="186" t="s">
        <v>56</v>
      </c>
      <c r="D1033" s="275">
        <f>IF(基本情報入力欄!D11="","",基本情報入力欄!D11)</f>
        <v>44536</v>
      </c>
      <c r="E1033" s="276"/>
      <c r="F1033" s="276"/>
      <c r="G1033" s="276"/>
      <c r="H1033" s="276"/>
      <c r="I1033" s="277"/>
      <c r="J1033" s="56"/>
      <c r="K1033" s="31"/>
      <c r="L1033" s="235"/>
      <c r="M1033" s="236"/>
      <c r="N1033" s="236"/>
      <c r="O1033" s="236"/>
      <c r="P1033" s="237"/>
    </row>
    <row r="1034" spans="2:21" ht="11.25" customHeight="1" thickBot="1">
      <c r="B1034" s="38"/>
      <c r="C1034" s="36"/>
      <c r="D1034" s="36"/>
      <c r="E1034" s="36"/>
      <c r="F1034" s="36"/>
      <c r="G1034" s="36"/>
      <c r="H1034" s="36"/>
      <c r="I1034" s="57"/>
      <c r="J1034" s="41"/>
      <c r="K1034" s="31"/>
      <c r="L1034" s="238"/>
      <c r="M1034" s="239"/>
      <c r="N1034" s="239"/>
      <c r="O1034" s="239"/>
      <c r="P1034" s="240"/>
    </row>
    <row r="1035" spans="2:21" ht="12" customHeight="1" thickTop="1">
      <c r="B1035" s="38"/>
      <c r="C1035" s="31"/>
      <c r="D1035" s="31"/>
      <c r="E1035" s="31"/>
      <c r="F1035" s="31"/>
      <c r="G1035" s="31"/>
      <c r="H1035" s="31"/>
      <c r="I1035" s="31"/>
      <c r="J1035" s="31"/>
      <c r="K1035" s="31"/>
      <c r="L1035" s="44"/>
      <c r="M1035" s="44"/>
      <c r="N1035" s="44"/>
      <c r="O1035" s="44"/>
      <c r="P1035" s="40"/>
      <c r="Q1035" s="45"/>
      <c r="R1035" s="45"/>
      <c r="S1035" s="45"/>
      <c r="T1035" s="45"/>
    </row>
    <row r="1036" spans="2:21" ht="17.25" customHeight="1" thickBot="1">
      <c r="B1036" s="38"/>
      <c r="C1036" s="31" t="s">
        <v>91</v>
      </c>
      <c r="D1036" s="31"/>
      <c r="E1036" s="31"/>
      <c r="F1036" s="31"/>
      <c r="G1036" s="31"/>
      <c r="H1036" s="31"/>
      <c r="I1036" s="31"/>
      <c r="J1036" s="31"/>
      <c r="K1036" s="31"/>
      <c r="L1036" s="44"/>
      <c r="M1036" s="44"/>
      <c r="N1036" s="44"/>
      <c r="O1036" s="44"/>
      <c r="P1036" s="40"/>
      <c r="Q1036" s="45"/>
      <c r="R1036" s="45"/>
      <c r="S1036" s="45"/>
      <c r="T1036" s="45"/>
    </row>
    <row r="1037" spans="2:21" ht="17.25" customHeight="1">
      <c r="B1037" s="60" t="s">
        <v>92</v>
      </c>
      <c r="C1037" s="185" t="s">
        <v>93</v>
      </c>
      <c r="D1037" s="278"/>
      <c r="E1037" s="279"/>
      <c r="F1037" s="279"/>
      <c r="G1037" s="279"/>
      <c r="H1037" s="279"/>
      <c r="I1037" s="279"/>
      <c r="J1037" s="280"/>
      <c r="K1037" s="61"/>
      <c r="L1037" s="62"/>
      <c r="M1037" s="63" t="s">
        <v>94</v>
      </c>
      <c r="N1037" s="61"/>
      <c r="O1037" s="61"/>
      <c r="P1037" s="64"/>
      <c r="R1037" s="65"/>
      <c r="S1037" s="31" t="s">
        <v>95</v>
      </c>
    </row>
    <row r="1038" spans="2:21" ht="17.25" customHeight="1">
      <c r="B1038" s="66"/>
      <c r="C1038" s="186" t="s">
        <v>96</v>
      </c>
      <c r="D1038" s="223"/>
      <c r="E1038" s="224"/>
      <c r="F1038" s="224"/>
      <c r="G1038" s="224"/>
      <c r="H1038" s="224"/>
      <c r="I1038" s="224"/>
      <c r="J1038" s="224"/>
      <c r="K1038" s="224"/>
      <c r="L1038" s="225"/>
      <c r="M1038" s="241" t="s">
        <v>194</v>
      </c>
      <c r="N1038" s="231"/>
      <c r="O1038" s="231"/>
      <c r="P1038" s="67"/>
      <c r="R1038" s="68"/>
      <c r="S1038" s="29" t="s">
        <v>98</v>
      </c>
    </row>
    <row r="1039" spans="2:21" ht="17.25" customHeight="1" thickBot="1">
      <c r="B1039" s="66"/>
      <c r="C1039" s="186" t="s">
        <v>99</v>
      </c>
      <c r="D1039" s="242"/>
      <c r="E1039" s="243"/>
      <c r="F1039" s="243"/>
      <c r="G1039" s="243"/>
      <c r="H1039" s="244"/>
      <c r="I1039" s="69"/>
      <c r="J1039" s="70"/>
      <c r="K1039" s="71"/>
      <c r="L1039" s="71"/>
      <c r="M1039" s="231" t="s">
        <v>195</v>
      </c>
      <c r="N1039" s="231"/>
      <c r="O1039" s="231"/>
      <c r="P1039" s="67"/>
    </row>
    <row r="1040" spans="2:21" ht="17.25" customHeight="1">
      <c r="B1040" s="66"/>
      <c r="C1040" s="186" t="s">
        <v>100</v>
      </c>
      <c r="D1040" s="245"/>
      <c r="E1040" s="246"/>
      <c r="F1040" s="246"/>
      <c r="G1040" s="246"/>
      <c r="H1040" s="246"/>
      <c r="I1040" s="246"/>
      <c r="J1040" s="247"/>
      <c r="K1040" s="195" t="s">
        <v>101</v>
      </c>
      <c r="L1040" s="72"/>
      <c r="M1040" s="231" t="s">
        <v>97</v>
      </c>
      <c r="N1040" s="231"/>
      <c r="O1040" s="231"/>
      <c r="P1040" s="67"/>
      <c r="R1040" s="73" t="s">
        <v>102</v>
      </c>
      <c r="S1040" s="74"/>
      <c r="T1040" s="74"/>
      <c r="U1040" s="75"/>
    </row>
    <row r="1041" spans="2:21" ht="17.25" customHeight="1">
      <c r="B1041" s="66"/>
      <c r="C1041" s="190"/>
      <c r="D1041" s="248" t="s">
        <v>103</v>
      </c>
      <c r="E1041" s="249"/>
      <c r="F1041" s="249"/>
      <c r="G1041" s="249"/>
      <c r="H1041" s="249"/>
      <c r="I1041" s="249"/>
      <c r="J1041" s="249"/>
      <c r="K1041" s="182" t="s">
        <v>104</v>
      </c>
      <c r="L1041" s="182" t="s">
        <v>105</v>
      </c>
      <c r="M1041" s="182" t="s">
        <v>106</v>
      </c>
      <c r="N1041" s="163" t="s">
        <v>107</v>
      </c>
      <c r="O1041" s="53"/>
      <c r="P1041" s="67"/>
      <c r="R1041" s="76"/>
      <c r="S1041" s="31" t="s">
        <v>108</v>
      </c>
      <c r="T1041" s="31"/>
      <c r="U1041" s="77"/>
    </row>
    <row r="1042" spans="2:21" ht="17.25" customHeight="1">
      <c r="B1042" s="66"/>
      <c r="C1042" s="190" t="s">
        <v>109</v>
      </c>
      <c r="D1042" s="250"/>
      <c r="E1042" s="251"/>
      <c r="F1042" s="251"/>
      <c r="G1042" s="251"/>
      <c r="H1042" s="251"/>
      <c r="I1042" s="251"/>
      <c r="J1042" s="251"/>
      <c r="K1042" s="78"/>
      <c r="L1042" s="179"/>
      <c r="M1042" s="206"/>
      <c r="N1042" s="207">
        <f t="shared" ref="N1042:N1050" si="18">L1042*M1042</f>
        <v>0</v>
      </c>
      <c r="O1042" s="193" t="s">
        <v>101</v>
      </c>
      <c r="P1042" s="67"/>
      <c r="Q1042" s="31"/>
      <c r="R1042" s="76" t="s">
        <v>110</v>
      </c>
      <c r="S1042" s="31"/>
      <c r="T1042" s="31"/>
      <c r="U1042" s="77"/>
    </row>
    <row r="1043" spans="2:21" ht="17.25" customHeight="1">
      <c r="B1043" s="66"/>
      <c r="C1043" s="190" t="s">
        <v>111</v>
      </c>
      <c r="D1043" s="250"/>
      <c r="E1043" s="251"/>
      <c r="F1043" s="251"/>
      <c r="G1043" s="251"/>
      <c r="H1043" s="251"/>
      <c r="I1043" s="251"/>
      <c r="J1043" s="251"/>
      <c r="K1043" s="78"/>
      <c r="L1043" s="179"/>
      <c r="M1043" s="206"/>
      <c r="N1043" s="207">
        <f t="shared" si="18"/>
        <v>0</v>
      </c>
      <c r="O1043" s="79"/>
      <c r="P1043" s="67"/>
      <c r="Q1043" s="31"/>
      <c r="R1043" s="76"/>
      <c r="S1043" s="31"/>
      <c r="T1043" s="31"/>
      <c r="U1043" s="77"/>
    </row>
    <row r="1044" spans="2:21" ht="17.25" customHeight="1">
      <c r="B1044" s="66"/>
      <c r="C1044" s="190" t="s">
        <v>112</v>
      </c>
      <c r="D1044" s="267"/>
      <c r="E1044" s="268"/>
      <c r="F1044" s="268"/>
      <c r="G1044" s="268"/>
      <c r="H1044" s="268"/>
      <c r="I1044" s="268"/>
      <c r="J1044" s="268"/>
      <c r="K1044" s="80"/>
      <c r="L1044" s="180"/>
      <c r="M1044" s="208"/>
      <c r="N1044" s="207">
        <f t="shared" si="18"/>
        <v>0</v>
      </c>
      <c r="O1044" s="79"/>
      <c r="P1044" s="67"/>
      <c r="Q1044" s="31"/>
      <c r="R1044" s="76"/>
      <c r="S1044" s="31"/>
      <c r="T1044" s="31"/>
      <c r="U1044" s="77"/>
    </row>
    <row r="1045" spans="2:21" ht="17.25" customHeight="1">
      <c r="B1045" s="66"/>
      <c r="C1045" s="190" t="s">
        <v>113</v>
      </c>
      <c r="D1045" s="267"/>
      <c r="E1045" s="268"/>
      <c r="F1045" s="268"/>
      <c r="G1045" s="268"/>
      <c r="H1045" s="268"/>
      <c r="I1045" s="268"/>
      <c r="J1045" s="268"/>
      <c r="K1045" s="80"/>
      <c r="L1045" s="180"/>
      <c r="M1045" s="208"/>
      <c r="N1045" s="207">
        <f t="shared" si="18"/>
        <v>0</v>
      </c>
      <c r="O1045" s="79"/>
      <c r="P1045" s="67"/>
      <c r="Q1045" s="31"/>
      <c r="R1045" s="76"/>
      <c r="S1045" s="31"/>
      <c r="T1045" s="31"/>
      <c r="U1045" s="77"/>
    </row>
    <row r="1046" spans="2:21" ht="17.25" customHeight="1">
      <c r="B1046" s="66"/>
      <c r="C1046" s="190" t="s">
        <v>114</v>
      </c>
      <c r="D1046" s="267"/>
      <c r="E1046" s="268"/>
      <c r="F1046" s="268"/>
      <c r="G1046" s="268"/>
      <c r="H1046" s="268"/>
      <c r="I1046" s="268"/>
      <c r="J1046" s="268"/>
      <c r="K1046" s="80"/>
      <c r="L1046" s="180"/>
      <c r="M1046" s="208"/>
      <c r="N1046" s="207">
        <f t="shared" si="18"/>
        <v>0</v>
      </c>
      <c r="O1046" s="79"/>
      <c r="P1046" s="67"/>
      <c r="Q1046" s="31"/>
      <c r="R1046" s="76"/>
      <c r="S1046" s="31"/>
      <c r="T1046" s="31"/>
      <c r="U1046" s="77"/>
    </row>
    <row r="1047" spans="2:21" ht="17.25" customHeight="1">
      <c r="B1047" s="66"/>
      <c r="C1047" s="190" t="s">
        <v>115</v>
      </c>
      <c r="D1047" s="250"/>
      <c r="E1047" s="251"/>
      <c r="F1047" s="251"/>
      <c r="G1047" s="251"/>
      <c r="H1047" s="251"/>
      <c r="I1047" s="251"/>
      <c r="J1047" s="251"/>
      <c r="K1047" s="78"/>
      <c r="L1047" s="179"/>
      <c r="M1047" s="206"/>
      <c r="N1047" s="207">
        <f t="shared" si="18"/>
        <v>0</v>
      </c>
      <c r="O1047" s="79"/>
      <c r="P1047" s="67"/>
      <c r="Q1047" s="31"/>
      <c r="R1047" s="76"/>
      <c r="S1047" s="31"/>
      <c r="T1047" s="31"/>
      <c r="U1047" s="77"/>
    </row>
    <row r="1048" spans="2:21" ht="17.25" customHeight="1">
      <c r="B1048" s="66"/>
      <c r="C1048" s="190" t="s">
        <v>116</v>
      </c>
      <c r="D1048" s="250"/>
      <c r="E1048" s="251"/>
      <c r="F1048" s="251"/>
      <c r="G1048" s="251"/>
      <c r="H1048" s="251"/>
      <c r="I1048" s="251"/>
      <c r="J1048" s="251"/>
      <c r="K1048" s="78"/>
      <c r="L1048" s="179"/>
      <c r="M1048" s="206"/>
      <c r="N1048" s="207">
        <f t="shared" si="18"/>
        <v>0</v>
      </c>
      <c r="O1048" s="79"/>
      <c r="P1048" s="67"/>
      <c r="Q1048" s="31"/>
      <c r="R1048" s="76"/>
      <c r="S1048" s="31"/>
      <c r="T1048" s="31"/>
      <c r="U1048" s="77"/>
    </row>
    <row r="1049" spans="2:21" ht="17.25" customHeight="1">
      <c r="B1049" s="66"/>
      <c r="C1049" s="190" t="s">
        <v>117</v>
      </c>
      <c r="D1049" s="250"/>
      <c r="E1049" s="251"/>
      <c r="F1049" s="251"/>
      <c r="G1049" s="251"/>
      <c r="H1049" s="251"/>
      <c r="I1049" s="251"/>
      <c r="J1049" s="251"/>
      <c r="K1049" s="78"/>
      <c r="L1049" s="179"/>
      <c r="M1049" s="206"/>
      <c r="N1049" s="207">
        <f t="shared" si="18"/>
        <v>0</v>
      </c>
      <c r="O1049" s="79"/>
      <c r="P1049" s="67"/>
      <c r="Q1049" s="31"/>
      <c r="R1049" s="76"/>
      <c r="S1049" s="31"/>
      <c r="T1049" s="31"/>
      <c r="U1049" s="77"/>
    </row>
    <row r="1050" spans="2:21" ht="17.25" customHeight="1">
      <c r="B1050" s="66"/>
      <c r="C1050" s="190" t="s">
        <v>118</v>
      </c>
      <c r="D1050" s="267"/>
      <c r="E1050" s="268"/>
      <c r="F1050" s="268"/>
      <c r="G1050" s="268"/>
      <c r="H1050" s="268"/>
      <c r="I1050" s="268"/>
      <c r="J1050" s="268"/>
      <c r="K1050" s="80"/>
      <c r="L1050" s="180"/>
      <c r="M1050" s="208"/>
      <c r="N1050" s="207">
        <f t="shared" si="18"/>
        <v>0</v>
      </c>
      <c r="O1050" s="79"/>
      <c r="P1050" s="67"/>
      <c r="Q1050" s="31"/>
      <c r="R1050" s="76"/>
      <c r="S1050" s="31"/>
      <c r="T1050" s="31"/>
      <c r="U1050" s="77"/>
    </row>
    <row r="1051" spans="2:21" ht="17.25" customHeight="1">
      <c r="B1051" s="66"/>
      <c r="C1051" s="191" t="s">
        <v>119</v>
      </c>
      <c r="D1051" s="272">
        <f>SUM(N1042:N1050)</f>
        <v>0</v>
      </c>
      <c r="E1051" s="273"/>
      <c r="F1051" s="273"/>
      <c r="G1051" s="273"/>
      <c r="H1051" s="273"/>
      <c r="I1051" s="273"/>
      <c r="J1051" s="274"/>
      <c r="K1051" s="189" t="s">
        <v>120</v>
      </c>
      <c r="L1051" s="209" t="str">
        <f>IF(D1040="","",IF(D1040="単価契約","",(O1064+D1051)/D1040))</f>
        <v/>
      </c>
      <c r="M1051" s="194" t="s">
        <v>121</v>
      </c>
      <c r="N1051" s="81"/>
      <c r="O1051" s="81"/>
      <c r="P1051" s="82"/>
      <c r="Q1051" s="83"/>
      <c r="R1051" s="76" t="s">
        <v>122</v>
      </c>
      <c r="S1051" s="31"/>
      <c r="T1051" s="31"/>
      <c r="U1051" s="77"/>
    </row>
    <row r="1052" spans="2:21" ht="17.25" customHeight="1">
      <c r="B1052" s="66"/>
      <c r="C1052" s="187" t="s">
        <v>123</v>
      </c>
      <c r="D1052" s="252">
        <f>ROUNDDOWN(D1051*K1052,0)</f>
        <v>0</v>
      </c>
      <c r="E1052" s="253"/>
      <c r="F1052" s="253"/>
      <c r="G1052" s="253"/>
      <c r="H1052" s="253"/>
      <c r="I1052" s="253"/>
      <c r="J1052" s="254"/>
      <c r="K1052" s="84"/>
      <c r="L1052" s="85" t="s">
        <v>124</v>
      </c>
      <c r="M1052" s="81"/>
      <c r="N1052" s="81"/>
      <c r="O1052" s="81"/>
      <c r="P1052" s="82"/>
      <c r="Q1052" s="83"/>
      <c r="R1052" s="76" t="s">
        <v>125</v>
      </c>
      <c r="S1052" s="31"/>
      <c r="T1052" s="31"/>
      <c r="U1052" s="77"/>
    </row>
    <row r="1053" spans="2:21" ht="17.25" customHeight="1">
      <c r="B1053" s="66"/>
      <c r="C1053" s="188" t="s">
        <v>126</v>
      </c>
      <c r="D1053" s="255">
        <f>SUM(D1051:J1052)</f>
        <v>0</v>
      </c>
      <c r="E1053" s="256"/>
      <c r="F1053" s="256"/>
      <c r="G1053" s="256"/>
      <c r="H1053" s="256"/>
      <c r="I1053" s="256"/>
      <c r="J1053" s="257"/>
      <c r="K1053" s="53"/>
      <c r="L1053" s="53" t="s">
        <v>127</v>
      </c>
      <c r="M1053" s="53"/>
      <c r="N1053" s="53"/>
      <c r="O1053" s="53"/>
      <c r="P1053" s="67"/>
      <c r="R1053" s="76"/>
      <c r="S1053" s="31"/>
      <c r="T1053" s="31"/>
      <c r="U1053" s="77"/>
    </row>
    <row r="1054" spans="2:21" ht="18" customHeight="1">
      <c r="B1054" s="66"/>
      <c r="C1054" s="53"/>
      <c r="D1054" s="53"/>
      <c r="E1054" s="53"/>
      <c r="F1054" s="53"/>
      <c r="G1054" s="53"/>
      <c r="H1054" s="53"/>
      <c r="I1054" s="53"/>
      <c r="J1054" s="53"/>
      <c r="K1054" s="53"/>
      <c r="L1054" s="53"/>
      <c r="M1054" s="53"/>
      <c r="N1054" s="53"/>
      <c r="O1054" s="53"/>
      <c r="P1054" s="67"/>
      <c r="R1054" s="76" t="s">
        <v>128</v>
      </c>
      <c r="S1054" s="31"/>
      <c r="T1054" s="31"/>
      <c r="U1054" s="77"/>
    </row>
    <row r="1055" spans="2:21" ht="18" customHeight="1" thickBot="1">
      <c r="B1055" s="66"/>
      <c r="C1055" s="53"/>
      <c r="D1055" s="53" t="s">
        <v>129</v>
      </c>
      <c r="E1055" s="53"/>
      <c r="F1055" s="53"/>
      <c r="G1055" s="53"/>
      <c r="H1055" s="53"/>
      <c r="I1055" s="53"/>
      <c r="J1055" s="53"/>
      <c r="K1055" s="53"/>
      <c r="L1055" s="53"/>
      <c r="M1055" s="53"/>
      <c r="N1055" s="53"/>
      <c r="O1055" s="53"/>
      <c r="P1055" s="67"/>
      <c r="R1055" s="76" t="s">
        <v>130</v>
      </c>
      <c r="S1055" s="31"/>
      <c r="T1055" s="31"/>
      <c r="U1055" s="77"/>
    </row>
    <row r="1056" spans="2:21" ht="18" customHeight="1" thickTop="1" thickBot="1">
      <c r="B1056" s="66"/>
      <c r="C1056" s="53"/>
      <c r="D1056" s="258" t="s">
        <v>100</v>
      </c>
      <c r="E1056" s="259"/>
      <c r="F1056" s="259"/>
      <c r="G1056" s="259"/>
      <c r="H1056" s="259"/>
      <c r="I1056" s="259"/>
      <c r="J1056" s="260"/>
      <c r="K1056" s="178">
        <f>D1040</f>
        <v>0</v>
      </c>
      <c r="L1056" s="181"/>
      <c r="M1056" s="181"/>
      <c r="N1056" s="181"/>
      <c r="O1056" s="87"/>
      <c r="P1056" s="67"/>
      <c r="R1056" s="88" t="s">
        <v>131</v>
      </c>
      <c r="S1056" s="89"/>
      <c r="T1056" s="89"/>
      <c r="U1056" s="90"/>
    </row>
    <row r="1057" spans="2:16" ht="19.5" customHeight="1">
      <c r="B1057" s="66"/>
      <c r="C1057" s="53"/>
      <c r="D1057" s="261" t="s">
        <v>132</v>
      </c>
      <c r="E1057" s="262"/>
      <c r="F1057" s="262"/>
      <c r="G1057" s="262"/>
      <c r="H1057" s="262"/>
      <c r="I1057" s="262"/>
      <c r="J1057" s="263"/>
      <c r="K1057" s="167"/>
      <c r="L1057" s="191" t="s">
        <v>133</v>
      </c>
      <c r="M1057" s="170"/>
      <c r="N1057" s="191" t="s">
        <v>134</v>
      </c>
      <c r="O1057" s="173"/>
      <c r="P1057" s="67"/>
    </row>
    <row r="1058" spans="2:16" ht="19.5" customHeight="1">
      <c r="B1058" s="66"/>
      <c r="C1058" s="53"/>
      <c r="D1058" s="264" t="s">
        <v>135</v>
      </c>
      <c r="E1058" s="265"/>
      <c r="F1058" s="265"/>
      <c r="G1058" s="265"/>
      <c r="H1058" s="265"/>
      <c r="I1058" s="265"/>
      <c r="J1058" s="266"/>
      <c r="K1058" s="168"/>
      <c r="L1058" s="192" t="s">
        <v>136</v>
      </c>
      <c r="M1058" s="171"/>
      <c r="N1058" s="192" t="s">
        <v>137</v>
      </c>
      <c r="O1058" s="174"/>
      <c r="P1058" s="67"/>
    </row>
    <row r="1059" spans="2:16" ht="19.5" customHeight="1">
      <c r="B1059" s="66"/>
      <c r="C1059" s="53"/>
      <c r="D1059" s="264" t="s">
        <v>138</v>
      </c>
      <c r="E1059" s="265"/>
      <c r="F1059" s="265"/>
      <c r="G1059" s="265"/>
      <c r="H1059" s="265"/>
      <c r="I1059" s="265"/>
      <c r="J1059" s="266"/>
      <c r="K1059" s="168"/>
      <c r="L1059" s="192" t="s">
        <v>139</v>
      </c>
      <c r="M1059" s="171"/>
      <c r="N1059" s="192" t="s">
        <v>140</v>
      </c>
      <c r="O1059" s="174"/>
      <c r="P1059" s="67"/>
    </row>
    <row r="1060" spans="2:16" ht="19.5" customHeight="1">
      <c r="B1060" s="66"/>
      <c r="C1060" s="53"/>
      <c r="D1060" s="264" t="s">
        <v>141</v>
      </c>
      <c r="E1060" s="265"/>
      <c r="F1060" s="265"/>
      <c r="G1060" s="265"/>
      <c r="H1060" s="265"/>
      <c r="I1060" s="265"/>
      <c r="J1060" s="266"/>
      <c r="K1060" s="168"/>
      <c r="L1060" s="192" t="s">
        <v>142</v>
      </c>
      <c r="M1060" s="171"/>
      <c r="N1060" s="192" t="s">
        <v>143</v>
      </c>
      <c r="O1060" s="174"/>
      <c r="P1060" s="67"/>
    </row>
    <row r="1061" spans="2:16" ht="19.5" customHeight="1">
      <c r="B1061" s="66"/>
      <c r="C1061" s="53"/>
      <c r="D1061" s="264" t="s">
        <v>144</v>
      </c>
      <c r="E1061" s="265"/>
      <c r="F1061" s="265"/>
      <c r="G1061" s="265"/>
      <c r="H1061" s="265"/>
      <c r="I1061" s="265"/>
      <c r="J1061" s="266"/>
      <c r="K1061" s="168"/>
      <c r="L1061" s="192" t="s">
        <v>145</v>
      </c>
      <c r="M1061" s="171"/>
      <c r="N1061" s="192" t="s">
        <v>146</v>
      </c>
      <c r="O1061" s="174"/>
      <c r="P1061" s="67"/>
    </row>
    <row r="1062" spans="2:16" ht="19.5" customHeight="1">
      <c r="B1062" s="66"/>
      <c r="C1062" s="53"/>
      <c r="D1062" s="264" t="s">
        <v>147</v>
      </c>
      <c r="E1062" s="265"/>
      <c r="F1062" s="265"/>
      <c r="G1062" s="265"/>
      <c r="H1062" s="265"/>
      <c r="I1062" s="265"/>
      <c r="J1062" s="266"/>
      <c r="K1062" s="168"/>
      <c r="L1062" s="192" t="s">
        <v>148</v>
      </c>
      <c r="M1062" s="171"/>
      <c r="N1062" s="192" t="s">
        <v>149</v>
      </c>
      <c r="O1062" s="174"/>
      <c r="P1062" s="67"/>
    </row>
    <row r="1063" spans="2:16" ht="19.5" customHeight="1">
      <c r="B1063" s="66"/>
      <c r="C1063" s="53"/>
      <c r="D1063" s="264" t="s">
        <v>150</v>
      </c>
      <c r="E1063" s="265"/>
      <c r="F1063" s="265"/>
      <c r="G1063" s="265"/>
      <c r="H1063" s="265"/>
      <c r="I1063" s="265"/>
      <c r="J1063" s="266"/>
      <c r="K1063" s="168"/>
      <c r="L1063" s="192" t="s">
        <v>151</v>
      </c>
      <c r="M1063" s="171"/>
      <c r="N1063" s="203" t="s">
        <v>152</v>
      </c>
      <c r="O1063" s="175"/>
      <c r="P1063" s="67"/>
    </row>
    <row r="1064" spans="2:16" ht="19.5" customHeight="1" thickBot="1">
      <c r="B1064" s="66"/>
      <c r="C1064" s="53"/>
      <c r="D1064" s="264" t="s">
        <v>153</v>
      </c>
      <c r="E1064" s="265"/>
      <c r="F1064" s="265"/>
      <c r="G1064" s="265"/>
      <c r="H1064" s="265"/>
      <c r="I1064" s="265"/>
      <c r="J1064" s="266"/>
      <c r="K1064" s="168"/>
      <c r="L1064" s="192" t="s">
        <v>154</v>
      </c>
      <c r="M1064" s="171"/>
      <c r="N1064" s="204" t="s">
        <v>155</v>
      </c>
      <c r="O1064" s="176">
        <f>SUM(K1057:K1065,M1057:M1065,O1057:O1063)</f>
        <v>0</v>
      </c>
      <c r="P1064" s="67"/>
    </row>
    <row r="1065" spans="2:16" ht="19.5" customHeight="1" thickTop="1" thickBot="1">
      <c r="B1065" s="66"/>
      <c r="C1065" s="53"/>
      <c r="D1065" s="269" t="s">
        <v>156</v>
      </c>
      <c r="E1065" s="270"/>
      <c r="F1065" s="270"/>
      <c r="G1065" s="270"/>
      <c r="H1065" s="270"/>
      <c r="I1065" s="270"/>
      <c r="J1065" s="271"/>
      <c r="K1065" s="169"/>
      <c r="L1065" s="202" t="s">
        <v>157</v>
      </c>
      <c r="M1065" s="172"/>
      <c r="N1065" s="205" t="s">
        <v>158</v>
      </c>
      <c r="O1065" s="177">
        <f>IF(D1040="単価契約",0,K1056-O1064)</f>
        <v>0</v>
      </c>
      <c r="P1065" s="67"/>
    </row>
    <row r="1066" spans="2:16" ht="19.5" customHeight="1" thickTop="1" thickBot="1">
      <c r="B1066" s="91"/>
      <c r="C1066" s="92"/>
      <c r="D1066" s="92"/>
      <c r="E1066" s="92"/>
      <c r="F1066" s="92"/>
      <c r="G1066" s="92"/>
      <c r="H1066" s="92"/>
      <c r="I1066" s="92"/>
      <c r="J1066" s="92"/>
      <c r="K1066" s="92"/>
      <c r="L1066" s="92"/>
      <c r="M1066" s="92"/>
      <c r="N1066" s="92"/>
      <c r="O1066" s="92"/>
      <c r="P1066" s="93"/>
    </row>
    <row r="1067" spans="2:16" ht="19.5" customHeight="1">
      <c r="C1067" s="281" t="s">
        <v>159</v>
      </c>
    </row>
    <row r="1068" spans="2:16" ht="19.5" customHeight="1">
      <c r="C1068" s="281"/>
    </row>
    <row r="1069" spans="2:16" ht="19.5" customHeight="1">
      <c r="C1069" s="281"/>
    </row>
    <row r="1070" spans="2:16" ht="19.5" customHeight="1">
      <c r="C1070" s="281"/>
    </row>
    <row r="1071" spans="2:16" ht="19.5" customHeight="1">
      <c r="C1071" s="281"/>
    </row>
    <row r="1072" spans="2:16" ht="19.5" customHeight="1">
      <c r="C1072" s="281"/>
    </row>
    <row r="1073" spans="2:20" ht="19.5" customHeight="1">
      <c r="C1073" s="281"/>
    </row>
    <row r="1074" spans="2:20" ht="19.5" customHeight="1">
      <c r="C1074" s="281"/>
    </row>
    <row r="1075" spans="2:20" ht="19.5" customHeight="1">
      <c r="C1075" s="281"/>
    </row>
    <row r="1076" spans="2:20" ht="19.5" customHeight="1">
      <c r="C1076" s="281"/>
    </row>
    <row r="1077" spans="2:20" ht="12" customHeight="1">
      <c r="C1077" s="281"/>
    </row>
    <row r="1078" spans="2:20" ht="12" customHeight="1">
      <c r="C1078" s="281"/>
    </row>
    <row r="1079" spans="2:20" ht="12" customHeight="1">
      <c r="C1079" s="281"/>
    </row>
    <row r="1080" spans="2:20" ht="12" customHeight="1">
      <c r="C1080" s="281"/>
    </row>
    <row r="1081" spans="2:20" ht="12" customHeight="1">
      <c r="C1081" s="281"/>
    </row>
    <row r="1082" spans="2:20" ht="12" customHeight="1">
      <c r="C1082" s="281"/>
    </row>
    <row r="1083" spans="2:20" ht="12" customHeight="1">
      <c r="C1083" s="281"/>
    </row>
    <row r="1084" spans="2:20" ht="12" customHeight="1">
      <c r="C1084" s="281"/>
    </row>
    <row r="1085" spans="2:20" ht="12" customHeight="1">
      <c r="C1085" s="281"/>
    </row>
    <row r="1086" spans="2:20" ht="12" customHeight="1">
      <c r="C1086" s="282"/>
    </row>
    <row r="1087" spans="2:20" ht="17.25" customHeight="1" thickBot="1">
      <c r="B1087" s="35"/>
      <c r="C1087" s="283" t="s">
        <v>82</v>
      </c>
      <c r="D1087" s="283"/>
      <c r="E1087" s="283"/>
      <c r="F1087" s="283"/>
      <c r="G1087" s="283"/>
      <c r="H1087" s="283"/>
      <c r="I1087" s="285">
        <v>20</v>
      </c>
      <c r="J1087" s="285"/>
      <c r="K1087" s="36"/>
      <c r="L1087" s="36"/>
      <c r="M1087" s="36"/>
      <c r="N1087" s="36"/>
      <c r="O1087" s="36"/>
      <c r="P1087" s="37"/>
      <c r="T1087" s="29" t="s">
        <v>83</v>
      </c>
    </row>
    <row r="1088" spans="2:20" ht="17.25" customHeight="1" thickTop="1">
      <c r="B1088" s="38"/>
      <c r="C1088" s="284"/>
      <c r="D1088" s="284"/>
      <c r="E1088" s="284"/>
      <c r="F1088" s="284"/>
      <c r="G1088" s="284"/>
      <c r="H1088" s="284"/>
      <c r="I1088" s="286"/>
      <c r="J1088" s="286"/>
      <c r="K1088" s="31"/>
      <c r="L1088" s="232" t="s">
        <v>84</v>
      </c>
      <c r="M1088" s="233"/>
      <c r="N1088" s="233"/>
      <c r="O1088" s="233"/>
      <c r="P1088" s="234"/>
      <c r="T1088" s="29" t="s">
        <v>85</v>
      </c>
    </row>
    <row r="1089" spans="2:21" ht="9.75" customHeight="1">
      <c r="B1089" s="38"/>
      <c r="C1089" s="31"/>
      <c r="D1089" s="31"/>
      <c r="E1089" s="31"/>
      <c r="F1089" s="31"/>
      <c r="G1089" s="31"/>
      <c r="H1089" s="31"/>
      <c r="I1089" s="31"/>
      <c r="J1089" s="31"/>
      <c r="K1089" s="31"/>
      <c r="L1089" s="235"/>
      <c r="M1089" s="236"/>
      <c r="N1089" s="236"/>
      <c r="O1089" s="236"/>
      <c r="P1089" s="237"/>
    </row>
    <row r="1090" spans="2:21" ht="17.25" customHeight="1">
      <c r="B1090" s="38"/>
      <c r="C1090" s="186" t="s">
        <v>56</v>
      </c>
      <c r="D1090" s="275">
        <f>IF(基本情報入力欄!D11="","",基本情報入力欄!D11)</f>
        <v>44536</v>
      </c>
      <c r="E1090" s="276"/>
      <c r="F1090" s="276"/>
      <c r="G1090" s="276"/>
      <c r="H1090" s="276"/>
      <c r="I1090" s="277"/>
      <c r="J1090" s="56"/>
      <c r="K1090" s="31"/>
      <c r="L1090" s="235"/>
      <c r="M1090" s="236"/>
      <c r="N1090" s="236"/>
      <c r="O1090" s="236"/>
      <c r="P1090" s="237"/>
    </row>
    <row r="1091" spans="2:21" ht="11.25" customHeight="1" thickBot="1">
      <c r="B1091" s="38"/>
      <c r="C1091" s="36"/>
      <c r="D1091" s="36"/>
      <c r="E1091" s="36"/>
      <c r="F1091" s="36"/>
      <c r="G1091" s="36"/>
      <c r="H1091" s="36"/>
      <c r="I1091" s="57"/>
      <c r="J1091" s="41"/>
      <c r="K1091" s="31"/>
      <c r="L1091" s="238"/>
      <c r="M1091" s="239"/>
      <c r="N1091" s="239"/>
      <c r="O1091" s="239"/>
      <c r="P1091" s="240"/>
    </row>
    <row r="1092" spans="2:21" ht="12" customHeight="1" thickTop="1">
      <c r="B1092" s="38"/>
      <c r="C1092" s="31"/>
      <c r="D1092" s="31"/>
      <c r="E1092" s="31"/>
      <c r="F1092" s="31"/>
      <c r="G1092" s="31"/>
      <c r="H1092" s="31"/>
      <c r="I1092" s="31"/>
      <c r="J1092" s="31"/>
      <c r="K1092" s="31"/>
      <c r="L1092" s="44"/>
      <c r="M1092" s="44"/>
      <c r="N1092" s="44"/>
      <c r="O1092" s="44"/>
      <c r="P1092" s="40"/>
      <c r="Q1092" s="45"/>
      <c r="R1092" s="45"/>
      <c r="S1092" s="45"/>
      <c r="T1092" s="45"/>
    </row>
    <row r="1093" spans="2:21" ht="17.25" customHeight="1" thickBot="1">
      <c r="B1093" s="38"/>
      <c r="C1093" s="31" t="s">
        <v>91</v>
      </c>
      <c r="D1093" s="31"/>
      <c r="E1093" s="31"/>
      <c r="F1093" s="31"/>
      <c r="G1093" s="31"/>
      <c r="H1093" s="31"/>
      <c r="I1093" s="31"/>
      <c r="J1093" s="31"/>
      <c r="K1093" s="31"/>
      <c r="L1093" s="44"/>
      <c r="M1093" s="44"/>
      <c r="N1093" s="44"/>
      <c r="O1093" s="44"/>
      <c r="P1093" s="40"/>
      <c r="Q1093" s="45"/>
      <c r="R1093" s="45"/>
      <c r="S1093" s="45"/>
      <c r="T1093" s="45"/>
    </row>
    <row r="1094" spans="2:21" ht="17.25" customHeight="1">
      <c r="B1094" s="60" t="s">
        <v>92</v>
      </c>
      <c r="C1094" s="185" t="s">
        <v>93</v>
      </c>
      <c r="D1094" s="278"/>
      <c r="E1094" s="279"/>
      <c r="F1094" s="279"/>
      <c r="G1094" s="279"/>
      <c r="H1094" s="279"/>
      <c r="I1094" s="279"/>
      <c r="J1094" s="280"/>
      <c r="K1094" s="61"/>
      <c r="L1094" s="62"/>
      <c r="M1094" s="63" t="s">
        <v>94</v>
      </c>
      <c r="N1094" s="61"/>
      <c r="O1094" s="61"/>
      <c r="P1094" s="64"/>
      <c r="R1094" s="65"/>
      <c r="S1094" s="31" t="s">
        <v>95</v>
      </c>
    </row>
    <row r="1095" spans="2:21" ht="17.25" customHeight="1">
      <c r="B1095" s="66"/>
      <c r="C1095" s="186" t="s">
        <v>96</v>
      </c>
      <c r="D1095" s="223"/>
      <c r="E1095" s="224"/>
      <c r="F1095" s="224"/>
      <c r="G1095" s="224"/>
      <c r="H1095" s="224"/>
      <c r="I1095" s="224"/>
      <c r="J1095" s="224"/>
      <c r="K1095" s="224"/>
      <c r="L1095" s="225"/>
      <c r="M1095" s="241" t="s">
        <v>194</v>
      </c>
      <c r="N1095" s="231"/>
      <c r="O1095" s="231"/>
      <c r="P1095" s="67"/>
      <c r="R1095" s="68"/>
      <c r="S1095" s="29" t="s">
        <v>98</v>
      </c>
    </row>
    <row r="1096" spans="2:21" ht="17.25" customHeight="1" thickBot="1">
      <c r="B1096" s="66"/>
      <c r="C1096" s="186" t="s">
        <v>99</v>
      </c>
      <c r="D1096" s="242"/>
      <c r="E1096" s="243"/>
      <c r="F1096" s="243"/>
      <c r="G1096" s="243"/>
      <c r="H1096" s="244"/>
      <c r="I1096" s="69"/>
      <c r="J1096" s="70"/>
      <c r="K1096" s="71"/>
      <c r="L1096" s="71"/>
      <c r="M1096" s="231" t="s">
        <v>195</v>
      </c>
      <c r="N1096" s="231"/>
      <c r="O1096" s="231"/>
      <c r="P1096" s="67"/>
    </row>
    <row r="1097" spans="2:21" ht="17.25" customHeight="1">
      <c r="B1097" s="66"/>
      <c r="C1097" s="186" t="s">
        <v>100</v>
      </c>
      <c r="D1097" s="245"/>
      <c r="E1097" s="246"/>
      <c r="F1097" s="246"/>
      <c r="G1097" s="246"/>
      <c r="H1097" s="246"/>
      <c r="I1097" s="246"/>
      <c r="J1097" s="247"/>
      <c r="K1097" s="195" t="s">
        <v>101</v>
      </c>
      <c r="L1097" s="72"/>
      <c r="M1097" s="231" t="s">
        <v>97</v>
      </c>
      <c r="N1097" s="231"/>
      <c r="O1097" s="231"/>
      <c r="P1097" s="67"/>
      <c r="R1097" s="73" t="s">
        <v>102</v>
      </c>
      <c r="S1097" s="74"/>
      <c r="T1097" s="74"/>
      <c r="U1097" s="75"/>
    </row>
    <row r="1098" spans="2:21" ht="17.25" customHeight="1">
      <c r="B1098" s="66"/>
      <c r="C1098" s="190"/>
      <c r="D1098" s="248" t="s">
        <v>103</v>
      </c>
      <c r="E1098" s="249"/>
      <c r="F1098" s="249"/>
      <c r="G1098" s="249"/>
      <c r="H1098" s="249"/>
      <c r="I1098" s="249"/>
      <c r="J1098" s="249"/>
      <c r="K1098" s="182" t="s">
        <v>104</v>
      </c>
      <c r="L1098" s="182" t="s">
        <v>105</v>
      </c>
      <c r="M1098" s="182" t="s">
        <v>106</v>
      </c>
      <c r="N1098" s="163" t="s">
        <v>107</v>
      </c>
      <c r="O1098" s="53"/>
      <c r="P1098" s="67"/>
      <c r="R1098" s="76"/>
      <c r="S1098" s="31" t="s">
        <v>108</v>
      </c>
      <c r="T1098" s="31"/>
      <c r="U1098" s="77"/>
    </row>
    <row r="1099" spans="2:21" ht="17.25" customHeight="1">
      <c r="B1099" s="66"/>
      <c r="C1099" s="190" t="s">
        <v>109</v>
      </c>
      <c r="D1099" s="250"/>
      <c r="E1099" s="251"/>
      <c r="F1099" s="251"/>
      <c r="G1099" s="251"/>
      <c r="H1099" s="251"/>
      <c r="I1099" s="251"/>
      <c r="J1099" s="251"/>
      <c r="K1099" s="78"/>
      <c r="L1099" s="179"/>
      <c r="M1099" s="206"/>
      <c r="N1099" s="207">
        <f t="shared" ref="N1099:N1107" si="19">L1099*M1099</f>
        <v>0</v>
      </c>
      <c r="O1099" s="193" t="s">
        <v>101</v>
      </c>
      <c r="P1099" s="67"/>
      <c r="Q1099" s="31"/>
      <c r="R1099" s="76" t="s">
        <v>110</v>
      </c>
      <c r="S1099" s="31"/>
      <c r="T1099" s="31"/>
      <c r="U1099" s="77"/>
    </row>
    <row r="1100" spans="2:21" ht="17.25" customHeight="1">
      <c r="B1100" s="66"/>
      <c r="C1100" s="190" t="s">
        <v>111</v>
      </c>
      <c r="D1100" s="250"/>
      <c r="E1100" s="251"/>
      <c r="F1100" s="251"/>
      <c r="G1100" s="251"/>
      <c r="H1100" s="251"/>
      <c r="I1100" s="251"/>
      <c r="J1100" s="251"/>
      <c r="K1100" s="78"/>
      <c r="L1100" s="179"/>
      <c r="M1100" s="206"/>
      <c r="N1100" s="207">
        <f t="shared" si="19"/>
        <v>0</v>
      </c>
      <c r="O1100" s="79"/>
      <c r="P1100" s="67"/>
      <c r="Q1100" s="31"/>
      <c r="R1100" s="76"/>
      <c r="S1100" s="31"/>
      <c r="T1100" s="31"/>
      <c r="U1100" s="77"/>
    </row>
    <row r="1101" spans="2:21" ht="17.25" customHeight="1">
      <c r="B1101" s="66"/>
      <c r="C1101" s="190" t="s">
        <v>112</v>
      </c>
      <c r="D1101" s="267"/>
      <c r="E1101" s="268"/>
      <c r="F1101" s="268"/>
      <c r="G1101" s="268"/>
      <c r="H1101" s="268"/>
      <c r="I1101" s="268"/>
      <c r="J1101" s="268"/>
      <c r="K1101" s="80"/>
      <c r="L1101" s="180"/>
      <c r="M1101" s="208"/>
      <c r="N1101" s="207">
        <f t="shared" si="19"/>
        <v>0</v>
      </c>
      <c r="O1101" s="79"/>
      <c r="P1101" s="67"/>
      <c r="Q1101" s="31"/>
      <c r="R1101" s="76"/>
      <c r="S1101" s="31"/>
      <c r="T1101" s="31"/>
      <c r="U1101" s="77"/>
    </row>
    <row r="1102" spans="2:21" ht="17.25" customHeight="1">
      <c r="B1102" s="66"/>
      <c r="C1102" s="190" t="s">
        <v>113</v>
      </c>
      <c r="D1102" s="267"/>
      <c r="E1102" s="268"/>
      <c r="F1102" s="268"/>
      <c r="G1102" s="268"/>
      <c r="H1102" s="268"/>
      <c r="I1102" s="268"/>
      <c r="J1102" s="268"/>
      <c r="K1102" s="80"/>
      <c r="L1102" s="180"/>
      <c r="M1102" s="208"/>
      <c r="N1102" s="207">
        <f t="shared" si="19"/>
        <v>0</v>
      </c>
      <c r="O1102" s="79"/>
      <c r="P1102" s="67"/>
      <c r="Q1102" s="31"/>
      <c r="R1102" s="76"/>
      <c r="S1102" s="31"/>
      <c r="T1102" s="31"/>
      <c r="U1102" s="77"/>
    </row>
    <row r="1103" spans="2:21" ht="17.25" customHeight="1">
      <c r="B1103" s="66"/>
      <c r="C1103" s="190" t="s">
        <v>114</v>
      </c>
      <c r="D1103" s="267"/>
      <c r="E1103" s="268"/>
      <c r="F1103" s="268"/>
      <c r="G1103" s="268"/>
      <c r="H1103" s="268"/>
      <c r="I1103" s="268"/>
      <c r="J1103" s="268"/>
      <c r="K1103" s="80"/>
      <c r="L1103" s="180"/>
      <c r="M1103" s="208"/>
      <c r="N1103" s="207">
        <f t="shared" si="19"/>
        <v>0</v>
      </c>
      <c r="O1103" s="79"/>
      <c r="P1103" s="67"/>
      <c r="Q1103" s="31"/>
      <c r="R1103" s="76"/>
      <c r="S1103" s="31"/>
      <c r="T1103" s="31"/>
      <c r="U1103" s="77"/>
    </row>
    <row r="1104" spans="2:21" ht="17.25" customHeight="1">
      <c r="B1104" s="66"/>
      <c r="C1104" s="190" t="s">
        <v>115</v>
      </c>
      <c r="D1104" s="250"/>
      <c r="E1104" s="251"/>
      <c r="F1104" s="251"/>
      <c r="G1104" s="251"/>
      <c r="H1104" s="251"/>
      <c r="I1104" s="251"/>
      <c r="J1104" s="251"/>
      <c r="K1104" s="78"/>
      <c r="L1104" s="179"/>
      <c r="M1104" s="206"/>
      <c r="N1104" s="207">
        <f t="shared" si="19"/>
        <v>0</v>
      </c>
      <c r="O1104" s="79"/>
      <c r="P1104" s="67"/>
      <c r="Q1104" s="31"/>
      <c r="R1104" s="76"/>
      <c r="S1104" s="31"/>
      <c r="T1104" s="31"/>
      <c r="U1104" s="77"/>
    </row>
    <row r="1105" spans="2:21" ht="17.25" customHeight="1">
      <c r="B1105" s="66"/>
      <c r="C1105" s="190" t="s">
        <v>116</v>
      </c>
      <c r="D1105" s="250"/>
      <c r="E1105" s="251"/>
      <c r="F1105" s="251"/>
      <c r="G1105" s="251"/>
      <c r="H1105" s="251"/>
      <c r="I1105" s="251"/>
      <c r="J1105" s="251"/>
      <c r="K1105" s="78"/>
      <c r="L1105" s="179"/>
      <c r="M1105" s="206"/>
      <c r="N1105" s="207">
        <f t="shared" si="19"/>
        <v>0</v>
      </c>
      <c r="O1105" s="79"/>
      <c r="P1105" s="67"/>
      <c r="Q1105" s="31"/>
      <c r="R1105" s="76"/>
      <c r="S1105" s="31"/>
      <c r="T1105" s="31"/>
      <c r="U1105" s="77"/>
    </row>
    <row r="1106" spans="2:21" ht="17.25" customHeight="1">
      <c r="B1106" s="66"/>
      <c r="C1106" s="190" t="s">
        <v>117</v>
      </c>
      <c r="D1106" s="250"/>
      <c r="E1106" s="251"/>
      <c r="F1106" s="251"/>
      <c r="G1106" s="251"/>
      <c r="H1106" s="251"/>
      <c r="I1106" s="251"/>
      <c r="J1106" s="251"/>
      <c r="K1106" s="78"/>
      <c r="L1106" s="179"/>
      <c r="M1106" s="206"/>
      <c r="N1106" s="207">
        <f t="shared" si="19"/>
        <v>0</v>
      </c>
      <c r="O1106" s="79"/>
      <c r="P1106" s="67"/>
      <c r="Q1106" s="31"/>
      <c r="R1106" s="76"/>
      <c r="S1106" s="31"/>
      <c r="T1106" s="31"/>
      <c r="U1106" s="77"/>
    </row>
    <row r="1107" spans="2:21" ht="17.25" customHeight="1">
      <c r="B1107" s="66"/>
      <c r="C1107" s="190" t="s">
        <v>118</v>
      </c>
      <c r="D1107" s="267"/>
      <c r="E1107" s="268"/>
      <c r="F1107" s="268"/>
      <c r="G1107" s="268"/>
      <c r="H1107" s="268"/>
      <c r="I1107" s="268"/>
      <c r="J1107" s="268"/>
      <c r="K1107" s="80"/>
      <c r="L1107" s="180"/>
      <c r="M1107" s="208"/>
      <c r="N1107" s="207">
        <f t="shared" si="19"/>
        <v>0</v>
      </c>
      <c r="O1107" s="79"/>
      <c r="P1107" s="67"/>
      <c r="Q1107" s="31"/>
      <c r="R1107" s="76"/>
      <c r="S1107" s="31"/>
      <c r="T1107" s="31"/>
      <c r="U1107" s="77"/>
    </row>
    <row r="1108" spans="2:21" ht="17.25" customHeight="1">
      <c r="B1108" s="66"/>
      <c r="C1108" s="191" t="s">
        <v>119</v>
      </c>
      <c r="D1108" s="272">
        <f>SUM(N1099:N1107)</f>
        <v>0</v>
      </c>
      <c r="E1108" s="273"/>
      <c r="F1108" s="273"/>
      <c r="G1108" s="273"/>
      <c r="H1108" s="273"/>
      <c r="I1108" s="273"/>
      <c r="J1108" s="274"/>
      <c r="K1108" s="189" t="s">
        <v>120</v>
      </c>
      <c r="L1108" s="209" t="str">
        <f>IF(D1097="","",IF(D1097="単価契約","",(O1121+D1108)/D1097))</f>
        <v/>
      </c>
      <c r="M1108" s="194" t="s">
        <v>121</v>
      </c>
      <c r="N1108" s="81"/>
      <c r="O1108" s="81"/>
      <c r="P1108" s="82"/>
      <c r="Q1108" s="83"/>
      <c r="R1108" s="76" t="s">
        <v>122</v>
      </c>
      <c r="S1108" s="31"/>
      <c r="T1108" s="31"/>
      <c r="U1108" s="77"/>
    </row>
    <row r="1109" spans="2:21" ht="17.25" customHeight="1">
      <c r="B1109" s="66"/>
      <c r="C1109" s="187" t="s">
        <v>123</v>
      </c>
      <c r="D1109" s="252">
        <f>ROUNDDOWN(D1108*K1109,0)</f>
        <v>0</v>
      </c>
      <c r="E1109" s="253"/>
      <c r="F1109" s="253"/>
      <c r="G1109" s="253"/>
      <c r="H1109" s="253"/>
      <c r="I1109" s="253"/>
      <c r="J1109" s="254"/>
      <c r="K1109" s="84"/>
      <c r="L1109" s="85" t="s">
        <v>124</v>
      </c>
      <c r="M1109" s="81"/>
      <c r="N1109" s="81"/>
      <c r="O1109" s="81"/>
      <c r="P1109" s="82"/>
      <c r="Q1109" s="83"/>
      <c r="R1109" s="76" t="s">
        <v>125</v>
      </c>
      <c r="S1109" s="31"/>
      <c r="T1109" s="31"/>
      <c r="U1109" s="77"/>
    </row>
    <row r="1110" spans="2:21" ht="17.25" customHeight="1">
      <c r="B1110" s="66"/>
      <c r="C1110" s="188" t="s">
        <v>126</v>
      </c>
      <c r="D1110" s="255">
        <f>SUM(D1108:J1109)</f>
        <v>0</v>
      </c>
      <c r="E1110" s="256"/>
      <c r="F1110" s="256"/>
      <c r="G1110" s="256"/>
      <c r="H1110" s="256"/>
      <c r="I1110" s="256"/>
      <c r="J1110" s="257"/>
      <c r="K1110" s="53"/>
      <c r="L1110" s="53" t="s">
        <v>127</v>
      </c>
      <c r="M1110" s="53"/>
      <c r="N1110" s="53"/>
      <c r="O1110" s="53"/>
      <c r="P1110" s="67"/>
      <c r="R1110" s="76"/>
      <c r="S1110" s="31"/>
      <c r="T1110" s="31"/>
      <c r="U1110" s="77"/>
    </row>
    <row r="1111" spans="2:21" ht="18" customHeight="1">
      <c r="B1111" s="66"/>
      <c r="C1111" s="53"/>
      <c r="D1111" s="53"/>
      <c r="E1111" s="53"/>
      <c r="F1111" s="53"/>
      <c r="G1111" s="53"/>
      <c r="H1111" s="53"/>
      <c r="I1111" s="53"/>
      <c r="J1111" s="53"/>
      <c r="K1111" s="53"/>
      <c r="L1111" s="53"/>
      <c r="M1111" s="53"/>
      <c r="N1111" s="53"/>
      <c r="O1111" s="53"/>
      <c r="P1111" s="67"/>
      <c r="R1111" s="76" t="s">
        <v>128</v>
      </c>
      <c r="S1111" s="31"/>
      <c r="T1111" s="31"/>
      <c r="U1111" s="77"/>
    </row>
    <row r="1112" spans="2:21" ht="18" customHeight="1" thickBot="1">
      <c r="B1112" s="66"/>
      <c r="C1112" s="53"/>
      <c r="D1112" s="53" t="s">
        <v>129</v>
      </c>
      <c r="E1112" s="53"/>
      <c r="F1112" s="53"/>
      <c r="G1112" s="53"/>
      <c r="H1112" s="53"/>
      <c r="I1112" s="53"/>
      <c r="J1112" s="53"/>
      <c r="K1112" s="53"/>
      <c r="L1112" s="53"/>
      <c r="M1112" s="53"/>
      <c r="N1112" s="53"/>
      <c r="O1112" s="53"/>
      <c r="P1112" s="67"/>
      <c r="R1112" s="76" t="s">
        <v>130</v>
      </c>
      <c r="S1112" s="31"/>
      <c r="T1112" s="31"/>
      <c r="U1112" s="77"/>
    </row>
    <row r="1113" spans="2:21" ht="18" customHeight="1" thickTop="1" thickBot="1">
      <c r="B1113" s="66"/>
      <c r="C1113" s="53"/>
      <c r="D1113" s="258" t="s">
        <v>100</v>
      </c>
      <c r="E1113" s="259"/>
      <c r="F1113" s="259"/>
      <c r="G1113" s="259"/>
      <c r="H1113" s="259"/>
      <c r="I1113" s="259"/>
      <c r="J1113" s="260"/>
      <c r="K1113" s="178">
        <f>D1097</f>
        <v>0</v>
      </c>
      <c r="L1113" s="181"/>
      <c r="M1113" s="181"/>
      <c r="N1113" s="181"/>
      <c r="O1113" s="87"/>
      <c r="P1113" s="67"/>
      <c r="R1113" s="88" t="s">
        <v>131</v>
      </c>
      <c r="S1113" s="89"/>
      <c r="T1113" s="89"/>
      <c r="U1113" s="90"/>
    </row>
    <row r="1114" spans="2:21" ht="19.5" customHeight="1">
      <c r="B1114" s="66"/>
      <c r="C1114" s="53"/>
      <c r="D1114" s="261" t="s">
        <v>132</v>
      </c>
      <c r="E1114" s="262"/>
      <c r="F1114" s="262"/>
      <c r="G1114" s="262"/>
      <c r="H1114" s="262"/>
      <c r="I1114" s="262"/>
      <c r="J1114" s="263"/>
      <c r="K1114" s="167"/>
      <c r="L1114" s="191" t="s">
        <v>133</v>
      </c>
      <c r="M1114" s="170"/>
      <c r="N1114" s="191" t="s">
        <v>134</v>
      </c>
      <c r="O1114" s="173"/>
      <c r="P1114" s="67"/>
    </row>
    <row r="1115" spans="2:21" ht="19.5" customHeight="1">
      <c r="B1115" s="66"/>
      <c r="C1115" s="53"/>
      <c r="D1115" s="264" t="s">
        <v>135</v>
      </c>
      <c r="E1115" s="265"/>
      <c r="F1115" s="265"/>
      <c r="G1115" s="265"/>
      <c r="H1115" s="265"/>
      <c r="I1115" s="265"/>
      <c r="J1115" s="266"/>
      <c r="K1115" s="168"/>
      <c r="L1115" s="192" t="s">
        <v>136</v>
      </c>
      <c r="M1115" s="171"/>
      <c r="N1115" s="192" t="s">
        <v>137</v>
      </c>
      <c r="O1115" s="174"/>
      <c r="P1115" s="67"/>
    </row>
    <row r="1116" spans="2:21" ht="19.5" customHeight="1">
      <c r="B1116" s="66"/>
      <c r="C1116" s="53"/>
      <c r="D1116" s="264" t="s">
        <v>138</v>
      </c>
      <c r="E1116" s="265"/>
      <c r="F1116" s="265"/>
      <c r="G1116" s="265"/>
      <c r="H1116" s="265"/>
      <c r="I1116" s="265"/>
      <c r="J1116" s="266"/>
      <c r="K1116" s="168"/>
      <c r="L1116" s="192" t="s">
        <v>139</v>
      </c>
      <c r="M1116" s="171"/>
      <c r="N1116" s="192" t="s">
        <v>140</v>
      </c>
      <c r="O1116" s="174"/>
      <c r="P1116" s="67"/>
    </row>
    <row r="1117" spans="2:21" ht="19.5" customHeight="1">
      <c r="B1117" s="66"/>
      <c r="C1117" s="53"/>
      <c r="D1117" s="264" t="s">
        <v>141</v>
      </c>
      <c r="E1117" s="265"/>
      <c r="F1117" s="265"/>
      <c r="G1117" s="265"/>
      <c r="H1117" s="265"/>
      <c r="I1117" s="265"/>
      <c r="J1117" s="266"/>
      <c r="K1117" s="168"/>
      <c r="L1117" s="192" t="s">
        <v>142</v>
      </c>
      <c r="M1117" s="171"/>
      <c r="N1117" s="192" t="s">
        <v>143</v>
      </c>
      <c r="O1117" s="174"/>
      <c r="P1117" s="67"/>
    </row>
    <row r="1118" spans="2:21" ht="19.5" customHeight="1">
      <c r="B1118" s="66"/>
      <c r="C1118" s="53"/>
      <c r="D1118" s="264" t="s">
        <v>144</v>
      </c>
      <c r="E1118" s="265"/>
      <c r="F1118" s="265"/>
      <c r="G1118" s="265"/>
      <c r="H1118" s="265"/>
      <c r="I1118" s="265"/>
      <c r="J1118" s="266"/>
      <c r="K1118" s="168"/>
      <c r="L1118" s="192" t="s">
        <v>145</v>
      </c>
      <c r="M1118" s="171"/>
      <c r="N1118" s="192" t="s">
        <v>146</v>
      </c>
      <c r="O1118" s="174"/>
      <c r="P1118" s="67"/>
    </row>
    <row r="1119" spans="2:21" ht="19.5" customHeight="1">
      <c r="B1119" s="66"/>
      <c r="C1119" s="53"/>
      <c r="D1119" s="264" t="s">
        <v>147</v>
      </c>
      <c r="E1119" s="265"/>
      <c r="F1119" s="265"/>
      <c r="G1119" s="265"/>
      <c r="H1119" s="265"/>
      <c r="I1119" s="265"/>
      <c r="J1119" s="266"/>
      <c r="K1119" s="168"/>
      <c r="L1119" s="192" t="s">
        <v>148</v>
      </c>
      <c r="M1119" s="171"/>
      <c r="N1119" s="192" t="s">
        <v>149</v>
      </c>
      <c r="O1119" s="174"/>
      <c r="P1119" s="67"/>
    </row>
    <row r="1120" spans="2:21" ht="19.5" customHeight="1">
      <c r="B1120" s="66"/>
      <c r="C1120" s="53"/>
      <c r="D1120" s="264" t="s">
        <v>150</v>
      </c>
      <c r="E1120" s="265"/>
      <c r="F1120" s="265"/>
      <c r="G1120" s="265"/>
      <c r="H1120" s="265"/>
      <c r="I1120" s="265"/>
      <c r="J1120" s="266"/>
      <c r="K1120" s="168"/>
      <c r="L1120" s="192" t="s">
        <v>151</v>
      </c>
      <c r="M1120" s="171"/>
      <c r="N1120" s="203" t="s">
        <v>152</v>
      </c>
      <c r="O1120" s="175"/>
      <c r="P1120" s="67"/>
    </row>
    <row r="1121" spans="2:16" ht="19.5" customHeight="1" thickBot="1">
      <c r="B1121" s="66"/>
      <c r="C1121" s="53"/>
      <c r="D1121" s="264" t="s">
        <v>153</v>
      </c>
      <c r="E1121" s="265"/>
      <c r="F1121" s="265"/>
      <c r="G1121" s="265"/>
      <c r="H1121" s="265"/>
      <c r="I1121" s="265"/>
      <c r="J1121" s="266"/>
      <c r="K1121" s="168"/>
      <c r="L1121" s="192" t="s">
        <v>154</v>
      </c>
      <c r="M1121" s="171"/>
      <c r="N1121" s="204" t="s">
        <v>155</v>
      </c>
      <c r="O1121" s="176">
        <f>SUM(K1114:K1122,M1114:M1122,O1114:O1120)</f>
        <v>0</v>
      </c>
      <c r="P1121" s="67"/>
    </row>
    <row r="1122" spans="2:16" ht="19.5" customHeight="1" thickTop="1" thickBot="1">
      <c r="B1122" s="66"/>
      <c r="C1122" s="53"/>
      <c r="D1122" s="269" t="s">
        <v>156</v>
      </c>
      <c r="E1122" s="270"/>
      <c r="F1122" s="270"/>
      <c r="G1122" s="270"/>
      <c r="H1122" s="270"/>
      <c r="I1122" s="270"/>
      <c r="J1122" s="271"/>
      <c r="K1122" s="169"/>
      <c r="L1122" s="202" t="s">
        <v>157</v>
      </c>
      <c r="M1122" s="172"/>
      <c r="N1122" s="205" t="s">
        <v>158</v>
      </c>
      <c r="O1122" s="177">
        <f>IF(D1097="単価契約",0,K1113-O1121)</f>
        <v>0</v>
      </c>
      <c r="P1122" s="67"/>
    </row>
    <row r="1123" spans="2:16" ht="19.5" customHeight="1" thickTop="1" thickBot="1">
      <c r="B1123" s="91"/>
      <c r="C1123" s="92"/>
      <c r="D1123" s="92"/>
      <c r="E1123" s="92"/>
      <c r="F1123" s="92"/>
      <c r="G1123" s="92"/>
      <c r="H1123" s="92"/>
      <c r="I1123" s="92"/>
      <c r="J1123" s="92"/>
      <c r="K1123" s="92"/>
      <c r="L1123" s="92"/>
      <c r="M1123" s="92"/>
      <c r="N1123" s="92"/>
      <c r="O1123" s="92"/>
      <c r="P1123" s="93"/>
    </row>
    <row r="1124" spans="2:16" ht="19.5" customHeight="1">
      <c r="C1124" s="281" t="s">
        <v>159</v>
      </c>
    </row>
    <row r="1125" spans="2:16" ht="19.5" customHeight="1">
      <c r="C1125" s="281"/>
    </row>
    <row r="1126" spans="2:16" ht="19.5" customHeight="1">
      <c r="C1126" s="281"/>
    </row>
    <row r="1127" spans="2:16" ht="19.5" customHeight="1">
      <c r="C1127" s="281"/>
    </row>
    <row r="1128" spans="2:16" ht="19.5" customHeight="1">
      <c r="C1128" s="281"/>
    </row>
    <row r="1129" spans="2:16" ht="19.5" customHeight="1">
      <c r="C1129" s="281"/>
    </row>
    <row r="1130" spans="2:16" ht="19.5" customHeight="1">
      <c r="C1130" s="281"/>
    </row>
    <row r="1131" spans="2:16" ht="19.5" customHeight="1">
      <c r="C1131" s="281"/>
    </row>
    <row r="1132" spans="2:16" ht="19.5" customHeight="1">
      <c r="C1132" s="281"/>
    </row>
    <row r="1133" spans="2:16" ht="19.5" customHeight="1">
      <c r="C1133" s="281"/>
    </row>
    <row r="1134" spans="2:16" ht="12" customHeight="1">
      <c r="C1134" s="281"/>
    </row>
    <row r="1135" spans="2:16" ht="12" customHeight="1">
      <c r="C1135" s="281"/>
    </row>
    <row r="1136" spans="2:16" ht="12" customHeight="1">
      <c r="C1136" s="281"/>
    </row>
    <row r="1137" spans="2:20" ht="12" customHeight="1">
      <c r="C1137" s="281"/>
    </row>
    <row r="1138" spans="2:20" ht="12" customHeight="1">
      <c r="C1138" s="281"/>
    </row>
    <row r="1139" spans="2:20" ht="12" customHeight="1">
      <c r="C1139" s="281"/>
    </row>
    <row r="1140" spans="2:20" ht="12" customHeight="1">
      <c r="C1140" s="281"/>
    </row>
    <row r="1141" spans="2:20" ht="12" customHeight="1">
      <c r="C1141" s="281"/>
    </row>
    <row r="1142" spans="2:20" ht="12" customHeight="1">
      <c r="C1142" s="281"/>
    </row>
    <row r="1143" spans="2:20" ht="12" customHeight="1">
      <c r="C1143" s="282"/>
    </row>
    <row r="1144" spans="2:20" ht="17.25" customHeight="1" thickBot="1">
      <c r="B1144" s="35"/>
      <c r="C1144" s="283" t="s">
        <v>82</v>
      </c>
      <c r="D1144" s="283"/>
      <c r="E1144" s="283"/>
      <c r="F1144" s="283"/>
      <c r="G1144" s="283"/>
      <c r="H1144" s="283"/>
      <c r="I1144" s="285">
        <v>21</v>
      </c>
      <c r="J1144" s="285"/>
      <c r="K1144" s="36"/>
      <c r="L1144" s="36"/>
      <c r="M1144" s="36"/>
      <c r="N1144" s="36"/>
      <c r="O1144" s="36"/>
      <c r="P1144" s="37"/>
      <c r="T1144" s="29" t="s">
        <v>83</v>
      </c>
    </row>
    <row r="1145" spans="2:20" ht="17.25" customHeight="1" thickTop="1">
      <c r="B1145" s="38"/>
      <c r="C1145" s="284"/>
      <c r="D1145" s="284"/>
      <c r="E1145" s="284"/>
      <c r="F1145" s="284"/>
      <c r="G1145" s="284"/>
      <c r="H1145" s="284"/>
      <c r="I1145" s="286"/>
      <c r="J1145" s="286"/>
      <c r="K1145" s="31"/>
      <c r="L1145" s="232" t="s">
        <v>84</v>
      </c>
      <c r="M1145" s="233"/>
      <c r="N1145" s="233"/>
      <c r="O1145" s="233"/>
      <c r="P1145" s="234"/>
      <c r="T1145" s="29" t="s">
        <v>85</v>
      </c>
    </row>
    <row r="1146" spans="2:20" ht="9.75" customHeight="1">
      <c r="B1146" s="38"/>
      <c r="C1146" s="31"/>
      <c r="D1146" s="31"/>
      <c r="E1146" s="31"/>
      <c r="F1146" s="31"/>
      <c r="G1146" s="31"/>
      <c r="H1146" s="31"/>
      <c r="I1146" s="31"/>
      <c r="J1146" s="31"/>
      <c r="K1146" s="31"/>
      <c r="L1146" s="235"/>
      <c r="M1146" s="236"/>
      <c r="N1146" s="236"/>
      <c r="O1146" s="236"/>
      <c r="P1146" s="237"/>
    </row>
    <row r="1147" spans="2:20" ht="17.25" customHeight="1">
      <c r="B1147" s="38"/>
      <c r="C1147" s="186" t="s">
        <v>56</v>
      </c>
      <c r="D1147" s="275">
        <f>IF(基本情報入力欄!D11="","",基本情報入力欄!D11)</f>
        <v>44536</v>
      </c>
      <c r="E1147" s="276"/>
      <c r="F1147" s="276"/>
      <c r="G1147" s="276"/>
      <c r="H1147" s="276"/>
      <c r="I1147" s="277"/>
      <c r="J1147" s="56"/>
      <c r="K1147" s="31"/>
      <c r="L1147" s="235"/>
      <c r="M1147" s="236"/>
      <c r="N1147" s="236"/>
      <c r="O1147" s="236"/>
      <c r="P1147" s="237"/>
    </row>
    <row r="1148" spans="2:20" ht="11.25" customHeight="1" thickBot="1">
      <c r="B1148" s="38"/>
      <c r="C1148" s="36"/>
      <c r="D1148" s="36"/>
      <c r="E1148" s="36"/>
      <c r="F1148" s="36"/>
      <c r="G1148" s="36"/>
      <c r="H1148" s="36"/>
      <c r="I1148" s="57"/>
      <c r="J1148" s="41"/>
      <c r="K1148" s="31"/>
      <c r="L1148" s="238"/>
      <c r="M1148" s="239"/>
      <c r="N1148" s="239"/>
      <c r="O1148" s="239"/>
      <c r="P1148" s="240"/>
    </row>
    <row r="1149" spans="2:20" ht="12" customHeight="1" thickTop="1">
      <c r="B1149" s="38"/>
      <c r="C1149" s="31"/>
      <c r="D1149" s="31"/>
      <c r="E1149" s="31"/>
      <c r="F1149" s="31"/>
      <c r="G1149" s="31"/>
      <c r="H1149" s="31"/>
      <c r="I1149" s="31"/>
      <c r="J1149" s="31"/>
      <c r="K1149" s="31"/>
      <c r="L1149" s="44"/>
      <c r="M1149" s="44"/>
      <c r="N1149" s="44"/>
      <c r="O1149" s="44"/>
      <c r="P1149" s="40"/>
      <c r="Q1149" s="45"/>
      <c r="R1149" s="45"/>
      <c r="S1149" s="45"/>
      <c r="T1149" s="45"/>
    </row>
    <row r="1150" spans="2:20" ht="17.25" customHeight="1" thickBot="1">
      <c r="B1150" s="38"/>
      <c r="C1150" s="31" t="s">
        <v>91</v>
      </c>
      <c r="D1150" s="31"/>
      <c r="E1150" s="31"/>
      <c r="F1150" s="31"/>
      <c r="G1150" s="31"/>
      <c r="H1150" s="31"/>
      <c r="I1150" s="31"/>
      <c r="J1150" s="31"/>
      <c r="K1150" s="31"/>
      <c r="L1150" s="44"/>
      <c r="M1150" s="44"/>
      <c r="N1150" s="44"/>
      <c r="O1150" s="44"/>
      <c r="P1150" s="40"/>
      <c r="Q1150" s="45"/>
      <c r="R1150" s="45"/>
      <c r="S1150" s="45"/>
      <c r="T1150" s="45"/>
    </row>
    <row r="1151" spans="2:20" ht="17.25" customHeight="1">
      <c r="B1151" s="60" t="s">
        <v>92</v>
      </c>
      <c r="C1151" s="185" t="s">
        <v>93</v>
      </c>
      <c r="D1151" s="278"/>
      <c r="E1151" s="279"/>
      <c r="F1151" s="279"/>
      <c r="G1151" s="279"/>
      <c r="H1151" s="279"/>
      <c r="I1151" s="279"/>
      <c r="J1151" s="280"/>
      <c r="K1151" s="61"/>
      <c r="L1151" s="62"/>
      <c r="M1151" s="63" t="s">
        <v>94</v>
      </c>
      <c r="N1151" s="61"/>
      <c r="O1151" s="61"/>
      <c r="P1151" s="64"/>
      <c r="R1151" s="65"/>
      <c r="S1151" s="31" t="s">
        <v>95</v>
      </c>
    </row>
    <row r="1152" spans="2:20" ht="17.25" customHeight="1">
      <c r="B1152" s="66"/>
      <c r="C1152" s="186" t="s">
        <v>96</v>
      </c>
      <c r="D1152" s="223"/>
      <c r="E1152" s="224"/>
      <c r="F1152" s="224"/>
      <c r="G1152" s="224"/>
      <c r="H1152" s="224"/>
      <c r="I1152" s="224"/>
      <c r="J1152" s="224"/>
      <c r="K1152" s="224"/>
      <c r="L1152" s="225"/>
      <c r="M1152" s="241" t="s">
        <v>194</v>
      </c>
      <c r="N1152" s="231"/>
      <c r="O1152" s="231"/>
      <c r="P1152" s="67"/>
      <c r="R1152" s="68"/>
      <c r="S1152" s="29" t="s">
        <v>98</v>
      </c>
    </row>
    <row r="1153" spans="2:21" ht="17.25" customHeight="1" thickBot="1">
      <c r="B1153" s="66"/>
      <c r="C1153" s="186" t="s">
        <v>99</v>
      </c>
      <c r="D1153" s="242"/>
      <c r="E1153" s="243"/>
      <c r="F1153" s="243"/>
      <c r="G1153" s="243"/>
      <c r="H1153" s="244"/>
      <c r="I1153" s="69"/>
      <c r="J1153" s="70"/>
      <c r="K1153" s="71"/>
      <c r="L1153" s="71"/>
      <c r="M1153" s="231" t="s">
        <v>195</v>
      </c>
      <c r="N1153" s="231"/>
      <c r="O1153" s="231"/>
      <c r="P1153" s="67"/>
    </row>
    <row r="1154" spans="2:21" ht="17.25" customHeight="1">
      <c r="B1154" s="66"/>
      <c r="C1154" s="186" t="s">
        <v>100</v>
      </c>
      <c r="D1154" s="245"/>
      <c r="E1154" s="246"/>
      <c r="F1154" s="246"/>
      <c r="G1154" s="246"/>
      <c r="H1154" s="246"/>
      <c r="I1154" s="246"/>
      <c r="J1154" s="247"/>
      <c r="K1154" s="195" t="s">
        <v>101</v>
      </c>
      <c r="L1154" s="72"/>
      <c r="M1154" s="231" t="s">
        <v>97</v>
      </c>
      <c r="N1154" s="231"/>
      <c r="O1154" s="231"/>
      <c r="P1154" s="67"/>
      <c r="R1154" s="73" t="s">
        <v>102</v>
      </c>
      <c r="S1154" s="74"/>
      <c r="T1154" s="74"/>
      <c r="U1154" s="75"/>
    </row>
    <row r="1155" spans="2:21" ht="17.25" customHeight="1">
      <c r="B1155" s="66"/>
      <c r="C1155" s="190"/>
      <c r="D1155" s="248" t="s">
        <v>103</v>
      </c>
      <c r="E1155" s="249"/>
      <c r="F1155" s="249"/>
      <c r="G1155" s="249"/>
      <c r="H1155" s="249"/>
      <c r="I1155" s="249"/>
      <c r="J1155" s="249"/>
      <c r="K1155" s="182" t="s">
        <v>104</v>
      </c>
      <c r="L1155" s="182" t="s">
        <v>105</v>
      </c>
      <c r="M1155" s="182" t="s">
        <v>106</v>
      </c>
      <c r="N1155" s="163" t="s">
        <v>107</v>
      </c>
      <c r="O1155" s="53"/>
      <c r="P1155" s="67"/>
      <c r="R1155" s="76"/>
      <c r="S1155" s="31" t="s">
        <v>108</v>
      </c>
      <c r="T1155" s="31"/>
      <c r="U1155" s="77"/>
    </row>
    <row r="1156" spans="2:21" ht="17.25" customHeight="1">
      <c r="B1156" s="66"/>
      <c r="C1156" s="190" t="s">
        <v>109</v>
      </c>
      <c r="D1156" s="250"/>
      <c r="E1156" s="251"/>
      <c r="F1156" s="251"/>
      <c r="G1156" s="251"/>
      <c r="H1156" s="251"/>
      <c r="I1156" s="251"/>
      <c r="J1156" s="251"/>
      <c r="K1156" s="78"/>
      <c r="L1156" s="179"/>
      <c r="M1156" s="206"/>
      <c r="N1156" s="207">
        <f t="shared" ref="N1156:N1164" si="20">L1156*M1156</f>
        <v>0</v>
      </c>
      <c r="O1156" s="193" t="s">
        <v>101</v>
      </c>
      <c r="P1156" s="67"/>
      <c r="Q1156" s="31"/>
      <c r="R1156" s="76" t="s">
        <v>110</v>
      </c>
      <c r="S1156" s="31"/>
      <c r="T1156" s="31"/>
      <c r="U1156" s="77"/>
    </row>
    <row r="1157" spans="2:21" ht="17.25" customHeight="1">
      <c r="B1157" s="66"/>
      <c r="C1157" s="190" t="s">
        <v>111</v>
      </c>
      <c r="D1157" s="250"/>
      <c r="E1157" s="251"/>
      <c r="F1157" s="251"/>
      <c r="G1157" s="251"/>
      <c r="H1157" s="251"/>
      <c r="I1157" s="251"/>
      <c r="J1157" s="251"/>
      <c r="K1157" s="78"/>
      <c r="L1157" s="179"/>
      <c r="M1157" s="206"/>
      <c r="N1157" s="207">
        <f t="shared" si="20"/>
        <v>0</v>
      </c>
      <c r="O1157" s="79"/>
      <c r="P1157" s="67"/>
      <c r="Q1157" s="31"/>
      <c r="R1157" s="76"/>
      <c r="S1157" s="31"/>
      <c r="T1157" s="31"/>
      <c r="U1157" s="77"/>
    </row>
    <row r="1158" spans="2:21" ht="17.25" customHeight="1">
      <c r="B1158" s="66"/>
      <c r="C1158" s="190" t="s">
        <v>112</v>
      </c>
      <c r="D1158" s="267"/>
      <c r="E1158" s="268"/>
      <c r="F1158" s="268"/>
      <c r="G1158" s="268"/>
      <c r="H1158" s="268"/>
      <c r="I1158" s="268"/>
      <c r="J1158" s="268"/>
      <c r="K1158" s="80"/>
      <c r="L1158" s="180"/>
      <c r="M1158" s="208"/>
      <c r="N1158" s="207">
        <f t="shared" si="20"/>
        <v>0</v>
      </c>
      <c r="O1158" s="79"/>
      <c r="P1158" s="67"/>
      <c r="Q1158" s="31"/>
      <c r="R1158" s="76"/>
      <c r="S1158" s="31"/>
      <c r="T1158" s="31"/>
      <c r="U1158" s="77"/>
    </row>
    <row r="1159" spans="2:21" ht="17.25" customHeight="1">
      <c r="B1159" s="66"/>
      <c r="C1159" s="190" t="s">
        <v>113</v>
      </c>
      <c r="D1159" s="267"/>
      <c r="E1159" s="268"/>
      <c r="F1159" s="268"/>
      <c r="G1159" s="268"/>
      <c r="H1159" s="268"/>
      <c r="I1159" s="268"/>
      <c r="J1159" s="268"/>
      <c r="K1159" s="80"/>
      <c r="L1159" s="180"/>
      <c r="M1159" s="208"/>
      <c r="N1159" s="207">
        <f t="shared" si="20"/>
        <v>0</v>
      </c>
      <c r="O1159" s="79"/>
      <c r="P1159" s="67"/>
      <c r="Q1159" s="31"/>
      <c r="R1159" s="76"/>
      <c r="S1159" s="31"/>
      <c r="T1159" s="31"/>
      <c r="U1159" s="77"/>
    </row>
    <row r="1160" spans="2:21" ht="17.25" customHeight="1">
      <c r="B1160" s="66"/>
      <c r="C1160" s="190" t="s">
        <v>114</v>
      </c>
      <c r="D1160" s="267"/>
      <c r="E1160" s="268"/>
      <c r="F1160" s="268"/>
      <c r="G1160" s="268"/>
      <c r="H1160" s="268"/>
      <c r="I1160" s="268"/>
      <c r="J1160" s="268"/>
      <c r="K1160" s="80"/>
      <c r="L1160" s="180"/>
      <c r="M1160" s="208"/>
      <c r="N1160" s="207">
        <f t="shared" si="20"/>
        <v>0</v>
      </c>
      <c r="O1160" s="79"/>
      <c r="P1160" s="67"/>
      <c r="Q1160" s="31"/>
      <c r="R1160" s="76"/>
      <c r="S1160" s="31"/>
      <c r="T1160" s="31"/>
      <c r="U1160" s="77"/>
    </row>
    <row r="1161" spans="2:21" ht="17.25" customHeight="1">
      <c r="B1161" s="66"/>
      <c r="C1161" s="190" t="s">
        <v>115</v>
      </c>
      <c r="D1161" s="250"/>
      <c r="E1161" s="251"/>
      <c r="F1161" s="251"/>
      <c r="G1161" s="251"/>
      <c r="H1161" s="251"/>
      <c r="I1161" s="251"/>
      <c r="J1161" s="251"/>
      <c r="K1161" s="78"/>
      <c r="L1161" s="179"/>
      <c r="M1161" s="206"/>
      <c r="N1161" s="207">
        <f t="shared" si="20"/>
        <v>0</v>
      </c>
      <c r="O1161" s="79"/>
      <c r="P1161" s="67"/>
      <c r="Q1161" s="31"/>
      <c r="R1161" s="76"/>
      <c r="S1161" s="31"/>
      <c r="T1161" s="31"/>
      <c r="U1161" s="77"/>
    </row>
    <row r="1162" spans="2:21" ht="17.25" customHeight="1">
      <c r="B1162" s="66"/>
      <c r="C1162" s="190" t="s">
        <v>116</v>
      </c>
      <c r="D1162" s="250"/>
      <c r="E1162" s="251"/>
      <c r="F1162" s="251"/>
      <c r="G1162" s="251"/>
      <c r="H1162" s="251"/>
      <c r="I1162" s="251"/>
      <c r="J1162" s="251"/>
      <c r="K1162" s="78"/>
      <c r="L1162" s="179"/>
      <c r="M1162" s="206"/>
      <c r="N1162" s="207">
        <f t="shared" si="20"/>
        <v>0</v>
      </c>
      <c r="O1162" s="79"/>
      <c r="P1162" s="67"/>
      <c r="Q1162" s="31"/>
      <c r="R1162" s="76"/>
      <c r="S1162" s="31"/>
      <c r="T1162" s="31"/>
      <c r="U1162" s="77"/>
    </row>
    <row r="1163" spans="2:21" ht="17.25" customHeight="1">
      <c r="B1163" s="66"/>
      <c r="C1163" s="190" t="s">
        <v>117</v>
      </c>
      <c r="D1163" s="250"/>
      <c r="E1163" s="251"/>
      <c r="F1163" s="251"/>
      <c r="G1163" s="251"/>
      <c r="H1163" s="251"/>
      <c r="I1163" s="251"/>
      <c r="J1163" s="251"/>
      <c r="K1163" s="78"/>
      <c r="L1163" s="179"/>
      <c r="M1163" s="206"/>
      <c r="N1163" s="207">
        <f t="shared" si="20"/>
        <v>0</v>
      </c>
      <c r="O1163" s="79"/>
      <c r="P1163" s="67"/>
      <c r="Q1163" s="31"/>
      <c r="R1163" s="76"/>
      <c r="S1163" s="31"/>
      <c r="T1163" s="31"/>
      <c r="U1163" s="77"/>
    </row>
    <row r="1164" spans="2:21" ht="17.25" customHeight="1">
      <c r="B1164" s="66"/>
      <c r="C1164" s="190" t="s">
        <v>118</v>
      </c>
      <c r="D1164" s="267"/>
      <c r="E1164" s="268"/>
      <c r="F1164" s="268"/>
      <c r="G1164" s="268"/>
      <c r="H1164" s="268"/>
      <c r="I1164" s="268"/>
      <c r="J1164" s="268"/>
      <c r="K1164" s="80"/>
      <c r="L1164" s="180"/>
      <c r="M1164" s="208"/>
      <c r="N1164" s="207">
        <f t="shared" si="20"/>
        <v>0</v>
      </c>
      <c r="O1164" s="79"/>
      <c r="P1164" s="67"/>
      <c r="Q1164" s="31"/>
      <c r="R1164" s="76"/>
      <c r="S1164" s="31"/>
      <c r="T1164" s="31"/>
      <c r="U1164" s="77"/>
    </row>
    <row r="1165" spans="2:21" ht="17.25" customHeight="1">
      <c r="B1165" s="66"/>
      <c r="C1165" s="191" t="s">
        <v>119</v>
      </c>
      <c r="D1165" s="272">
        <f>SUM(N1156:N1164)</f>
        <v>0</v>
      </c>
      <c r="E1165" s="273"/>
      <c r="F1165" s="273"/>
      <c r="G1165" s="273"/>
      <c r="H1165" s="273"/>
      <c r="I1165" s="273"/>
      <c r="J1165" s="274"/>
      <c r="K1165" s="189" t="s">
        <v>120</v>
      </c>
      <c r="L1165" s="209" t="str">
        <f>IF(D1154="","",IF(D1154="単価契約","",(O1178+D1165)/D1154))</f>
        <v/>
      </c>
      <c r="M1165" s="194" t="s">
        <v>121</v>
      </c>
      <c r="N1165" s="81"/>
      <c r="O1165" s="81"/>
      <c r="P1165" s="82"/>
      <c r="Q1165" s="83"/>
      <c r="R1165" s="76" t="s">
        <v>122</v>
      </c>
      <c r="S1165" s="31"/>
      <c r="T1165" s="31"/>
      <c r="U1165" s="77"/>
    </row>
    <row r="1166" spans="2:21" ht="17.25" customHeight="1">
      <c r="B1166" s="66"/>
      <c r="C1166" s="187" t="s">
        <v>123</v>
      </c>
      <c r="D1166" s="252">
        <f>ROUNDDOWN(D1165*K1166,0)</f>
        <v>0</v>
      </c>
      <c r="E1166" s="253"/>
      <c r="F1166" s="253"/>
      <c r="G1166" s="253"/>
      <c r="H1166" s="253"/>
      <c r="I1166" s="253"/>
      <c r="J1166" s="254"/>
      <c r="K1166" s="84"/>
      <c r="L1166" s="85" t="s">
        <v>124</v>
      </c>
      <c r="M1166" s="81"/>
      <c r="N1166" s="81"/>
      <c r="O1166" s="81"/>
      <c r="P1166" s="82"/>
      <c r="Q1166" s="83"/>
      <c r="R1166" s="76" t="s">
        <v>125</v>
      </c>
      <c r="S1166" s="31"/>
      <c r="T1166" s="31"/>
      <c r="U1166" s="77"/>
    </row>
    <row r="1167" spans="2:21" ht="17.25" customHeight="1">
      <c r="B1167" s="66"/>
      <c r="C1167" s="188" t="s">
        <v>126</v>
      </c>
      <c r="D1167" s="255">
        <f>SUM(D1165:J1166)</f>
        <v>0</v>
      </c>
      <c r="E1167" s="256"/>
      <c r="F1167" s="256"/>
      <c r="G1167" s="256"/>
      <c r="H1167" s="256"/>
      <c r="I1167" s="256"/>
      <c r="J1167" s="257"/>
      <c r="K1167" s="53"/>
      <c r="L1167" s="53" t="s">
        <v>127</v>
      </c>
      <c r="M1167" s="53"/>
      <c r="N1167" s="53"/>
      <c r="O1167" s="53"/>
      <c r="P1167" s="67"/>
      <c r="R1167" s="76"/>
      <c r="S1167" s="31"/>
      <c r="T1167" s="31"/>
      <c r="U1167" s="77"/>
    </row>
    <row r="1168" spans="2:21" ht="18" customHeight="1">
      <c r="B1168" s="66"/>
      <c r="C1168" s="53"/>
      <c r="D1168" s="53"/>
      <c r="E1168" s="53"/>
      <c r="F1168" s="53"/>
      <c r="G1168" s="53"/>
      <c r="H1168" s="53"/>
      <c r="I1168" s="53"/>
      <c r="J1168" s="53"/>
      <c r="K1168" s="53"/>
      <c r="L1168" s="53"/>
      <c r="M1168" s="53"/>
      <c r="N1168" s="53"/>
      <c r="O1168" s="53"/>
      <c r="P1168" s="67"/>
      <c r="R1168" s="76" t="s">
        <v>128</v>
      </c>
      <c r="S1168" s="31"/>
      <c r="T1168" s="31"/>
      <c r="U1168" s="77"/>
    </row>
    <row r="1169" spans="2:21" ht="18" customHeight="1" thickBot="1">
      <c r="B1169" s="66"/>
      <c r="C1169" s="53"/>
      <c r="D1169" s="53" t="s">
        <v>129</v>
      </c>
      <c r="E1169" s="53"/>
      <c r="F1169" s="53"/>
      <c r="G1169" s="53"/>
      <c r="H1169" s="53"/>
      <c r="I1169" s="53"/>
      <c r="J1169" s="53"/>
      <c r="K1169" s="53"/>
      <c r="L1169" s="53"/>
      <c r="M1169" s="53"/>
      <c r="N1169" s="53"/>
      <c r="O1169" s="53"/>
      <c r="P1169" s="67"/>
      <c r="R1169" s="76" t="s">
        <v>130</v>
      </c>
      <c r="S1169" s="31"/>
      <c r="T1169" s="31"/>
      <c r="U1169" s="77"/>
    </row>
    <row r="1170" spans="2:21" ht="18" customHeight="1" thickTop="1" thickBot="1">
      <c r="B1170" s="66"/>
      <c r="C1170" s="53"/>
      <c r="D1170" s="258" t="s">
        <v>100</v>
      </c>
      <c r="E1170" s="259"/>
      <c r="F1170" s="259"/>
      <c r="G1170" s="259"/>
      <c r="H1170" s="259"/>
      <c r="I1170" s="259"/>
      <c r="J1170" s="260"/>
      <c r="K1170" s="178">
        <f>D1154</f>
        <v>0</v>
      </c>
      <c r="L1170" s="181"/>
      <c r="M1170" s="181"/>
      <c r="N1170" s="181"/>
      <c r="O1170" s="87"/>
      <c r="P1170" s="67"/>
      <c r="R1170" s="88" t="s">
        <v>131</v>
      </c>
      <c r="S1170" s="89"/>
      <c r="T1170" s="89"/>
      <c r="U1170" s="90"/>
    </row>
    <row r="1171" spans="2:21" ht="19.5" customHeight="1">
      <c r="B1171" s="66"/>
      <c r="C1171" s="53"/>
      <c r="D1171" s="261" t="s">
        <v>132</v>
      </c>
      <c r="E1171" s="262"/>
      <c r="F1171" s="262"/>
      <c r="G1171" s="262"/>
      <c r="H1171" s="262"/>
      <c r="I1171" s="262"/>
      <c r="J1171" s="263"/>
      <c r="K1171" s="167"/>
      <c r="L1171" s="191" t="s">
        <v>133</v>
      </c>
      <c r="M1171" s="170"/>
      <c r="N1171" s="191" t="s">
        <v>134</v>
      </c>
      <c r="O1171" s="173"/>
      <c r="P1171" s="67"/>
    </row>
    <row r="1172" spans="2:21" ht="19.5" customHeight="1">
      <c r="B1172" s="66"/>
      <c r="C1172" s="53"/>
      <c r="D1172" s="264" t="s">
        <v>135</v>
      </c>
      <c r="E1172" s="265"/>
      <c r="F1172" s="265"/>
      <c r="G1172" s="265"/>
      <c r="H1172" s="265"/>
      <c r="I1172" s="265"/>
      <c r="J1172" s="266"/>
      <c r="K1172" s="168"/>
      <c r="L1172" s="192" t="s">
        <v>136</v>
      </c>
      <c r="M1172" s="171"/>
      <c r="N1172" s="192" t="s">
        <v>137</v>
      </c>
      <c r="O1172" s="174"/>
      <c r="P1172" s="67"/>
    </row>
    <row r="1173" spans="2:21" ht="19.5" customHeight="1">
      <c r="B1173" s="66"/>
      <c r="C1173" s="53"/>
      <c r="D1173" s="264" t="s">
        <v>138</v>
      </c>
      <c r="E1173" s="265"/>
      <c r="F1173" s="265"/>
      <c r="G1173" s="265"/>
      <c r="H1173" s="265"/>
      <c r="I1173" s="265"/>
      <c r="J1173" s="266"/>
      <c r="K1173" s="168"/>
      <c r="L1173" s="192" t="s">
        <v>139</v>
      </c>
      <c r="M1173" s="171"/>
      <c r="N1173" s="192" t="s">
        <v>140</v>
      </c>
      <c r="O1173" s="174"/>
      <c r="P1173" s="67"/>
    </row>
    <row r="1174" spans="2:21" ht="19.5" customHeight="1">
      <c r="B1174" s="66"/>
      <c r="C1174" s="53"/>
      <c r="D1174" s="264" t="s">
        <v>141</v>
      </c>
      <c r="E1174" s="265"/>
      <c r="F1174" s="265"/>
      <c r="G1174" s="265"/>
      <c r="H1174" s="265"/>
      <c r="I1174" s="265"/>
      <c r="J1174" s="266"/>
      <c r="K1174" s="168"/>
      <c r="L1174" s="192" t="s">
        <v>142</v>
      </c>
      <c r="M1174" s="171"/>
      <c r="N1174" s="192" t="s">
        <v>143</v>
      </c>
      <c r="O1174" s="174"/>
      <c r="P1174" s="67"/>
    </row>
    <row r="1175" spans="2:21" ht="19.5" customHeight="1">
      <c r="B1175" s="66"/>
      <c r="C1175" s="53"/>
      <c r="D1175" s="264" t="s">
        <v>144</v>
      </c>
      <c r="E1175" s="265"/>
      <c r="F1175" s="265"/>
      <c r="G1175" s="265"/>
      <c r="H1175" s="265"/>
      <c r="I1175" s="265"/>
      <c r="J1175" s="266"/>
      <c r="K1175" s="168"/>
      <c r="L1175" s="192" t="s">
        <v>145</v>
      </c>
      <c r="M1175" s="171"/>
      <c r="N1175" s="192" t="s">
        <v>146</v>
      </c>
      <c r="O1175" s="174"/>
      <c r="P1175" s="67"/>
    </row>
    <row r="1176" spans="2:21" ht="19.5" customHeight="1">
      <c r="B1176" s="66"/>
      <c r="C1176" s="53"/>
      <c r="D1176" s="264" t="s">
        <v>147</v>
      </c>
      <c r="E1176" s="265"/>
      <c r="F1176" s="265"/>
      <c r="G1176" s="265"/>
      <c r="H1176" s="265"/>
      <c r="I1176" s="265"/>
      <c r="J1176" s="266"/>
      <c r="K1176" s="168"/>
      <c r="L1176" s="192" t="s">
        <v>148</v>
      </c>
      <c r="M1176" s="171"/>
      <c r="N1176" s="192" t="s">
        <v>149</v>
      </c>
      <c r="O1176" s="174"/>
      <c r="P1176" s="67"/>
    </row>
    <row r="1177" spans="2:21" ht="19.5" customHeight="1">
      <c r="B1177" s="66"/>
      <c r="C1177" s="53"/>
      <c r="D1177" s="264" t="s">
        <v>150</v>
      </c>
      <c r="E1177" s="265"/>
      <c r="F1177" s="265"/>
      <c r="G1177" s="265"/>
      <c r="H1177" s="265"/>
      <c r="I1177" s="265"/>
      <c r="J1177" s="266"/>
      <c r="K1177" s="168"/>
      <c r="L1177" s="192" t="s">
        <v>151</v>
      </c>
      <c r="M1177" s="171"/>
      <c r="N1177" s="203" t="s">
        <v>152</v>
      </c>
      <c r="O1177" s="175"/>
      <c r="P1177" s="67"/>
    </row>
    <row r="1178" spans="2:21" ht="19.5" customHeight="1" thickBot="1">
      <c r="B1178" s="66"/>
      <c r="C1178" s="53"/>
      <c r="D1178" s="264" t="s">
        <v>153</v>
      </c>
      <c r="E1178" s="265"/>
      <c r="F1178" s="265"/>
      <c r="G1178" s="265"/>
      <c r="H1178" s="265"/>
      <c r="I1178" s="265"/>
      <c r="J1178" s="266"/>
      <c r="K1178" s="168"/>
      <c r="L1178" s="192" t="s">
        <v>154</v>
      </c>
      <c r="M1178" s="171"/>
      <c r="N1178" s="204" t="s">
        <v>155</v>
      </c>
      <c r="O1178" s="176">
        <f>SUM(K1171:K1179,M1171:M1179,O1171:O1177)</f>
        <v>0</v>
      </c>
      <c r="P1178" s="67"/>
    </row>
    <row r="1179" spans="2:21" ht="19.5" customHeight="1" thickTop="1" thickBot="1">
      <c r="B1179" s="66"/>
      <c r="C1179" s="53"/>
      <c r="D1179" s="269" t="s">
        <v>156</v>
      </c>
      <c r="E1179" s="270"/>
      <c r="F1179" s="270"/>
      <c r="G1179" s="270"/>
      <c r="H1179" s="270"/>
      <c r="I1179" s="270"/>
      <c r="J1179" s="271"/>
      <c r="K1179" s="169"/>
      <c r="L1179" s="202" t="s">
        <v>157</v>
      </c>
      <c r="M1179" s="172"/>
      <c r="N1179" s="205" t="s">
        <v>158</v>
      </c>
      <c r="O1179" s="177">
        <f>IF(D1154="単価契約",0,K1170-O1178)</f>
        <v>0</v>
      </c>
      <c r="P1179" s="67"/>
    </row>
    <row r="1180" spans="2:21" ht="19.5" customHeight="1" thickTop="1" thickBot="1">
      <c r="B1180" s="91"/>
      <c r="C1180" s="92"/>
      <c r="D1180" s="92"/>
      <c r="E1180" s="92"/>
      <c r="F1180" s="92"/>
      <c r="G1180" s="92"/>
      <c r="H1180" s="92"/>
      <c r="I1180" s="92"/>
      <c r="J1180" s="92"/>
      <c r="K1180" s="92"/>
      <c r="L1180" s="92"/>
      <c r="M1180" s="92"/>
      <c r="N1180" s="92"/>
      <c r="O1180" s="92"/>
      <c r="P1180" s="93"/>
    </row>
    <row r="1181" spans="2:21" ht="19.5" customHeight="1">
      <c r="C1181" s="281" t="s">
        <v>159</v>
      </c>
    </row>
    <row r="1182" spans="2:21" ht="19.5" customHeight="1">
      <c r="C1182" s="281"/>
    </row>
    <row r="1183" spans="2:21" ht="19.5" customHeight="1">
      <c r="C1183" s="281"/>
    </row>
    <row r="1184" spans="2:21" ht="19.5" customHeight="1">
      <c r="C1184" s="281"/>
    </row>
    <row r="1185" spans="3:3" ht="19.5" customHeight="1">
      <c r="C1185" s="281"/>
    </row>
    <row r="1186" spans="3:3" ht="19.5" customHeight="1">
      <c r="C1186" s="281"/>
    </row>
    <row r="1187" spans="3:3" ht="19.5" customHeight="1">
      <c r="C1187" s="281"/>
    </row>
    <row r="1188" spans="3:3" ht="19.5" customHeight="1">
      <c r="C1188" s="281"/>
    </row>
    <row r="1189" spans="3:3" ht="19.5" customHeight="1">
      <c r="C1189" s="281"/>
    </row>
    <row r="1190" spans="3:3" ht="19.5" customHeight="1">
      <c r="C1190" s="281"/>
    </row>
    <row r="1191" spans="3:3" ht="12" customHeight="1">
      <c r="C1191" s="281"/>
    </row>
    <row r="1192" spans="3:3" ht="12" customHeight="1">
      <c r="C1192" s="281"/>
    </row>
    <row r="1193" spans="3:3" ht="12" customHeight="1">
      <c r="C1193" s="281"/>
    </row>
    <row r="1194" spans="3:3" ht="12" customHeight="1">
      <c r="C1194" s="281"/>
    </row>
    <row r="1195" spans="3:3" ht="12" customHeight="1">
      <c r="C1195" s="281"/>
    </row>
    <row r="1196" spans="3:3" ht="12" customHeight="1">
      <c r="C1196" s="281"/>
    </row>
    <row r="1197" spans="3:3" ht="12" customHeight="1">
      <c r="C1197" s="281"/>
    </row>
    <row r="1198" spans="3:3" ht="12" customHeight="1">
      <c r="C1198" s="281"/>
    </row>
    <row r="1199" spans="3:3" ht="12" customHeight="1">
      <c r="C1199" s="281"/>
    </row>
    <row r="1200" spans="3:3" ht="12" customHeight="1">
      <c r="C1200" s="282"/>
    </row>
    <row r="1201" spans="2:21" ht="17.25" customHeight="1" thickBot="1">
      <c r="B1201" s="35"/>
      <c r="C1201" s="283" t="s">
        <v>82</v>
      </c>
      <c r="D1201" s="283"/>
      <c r="E1201" s="283"/>
      <c r="F1201" s="283"/>
      <c r="G1201" s="283"/>
      <c r="H1201" s="283"/>
      <c r="I1201" s="285">
        <v>22</v>
      </c>
      <c r="J1201" s="285"/>
      <c r="K1201" s="36"/>
      <c r="L1201" s="36"/>
      <c r="M1201" s="36"/>
      <c r="N1201" s="36"/>
      <c r="O1201" s="36"/>
      <c r="P1201" s="37"/>
      <c r="T1201" s="29" t="s">
        <v>83</v>
      </c>
    </row>
    <row r="1202" spans="2:21" ht="17.25" customHeight="1" thickTop="1">
      <c r="B1202" s="38"/>
      <c r="C1202" s="284"/>
      <c r="D1202" s="284"/>
      <c r="E1202" s="284"/>
      <c r="F1202" s="284"/>
      <c r="G1202" s="284"/>
      <c r="H1202" s="284"/>
      <c r="I1202" s="286"/>
      <c r="J1202" s="286"/>
      <c r="K1202" s="31"/>
      <c r="L1202" s="232" t="s">
        <v>84</v>
      </c>
      <c r="M1202" s="233"/>
      <c r="N1202" s="233"/>
      <c r="O1202" s="233"/>
      <c r="P1202" s="234"/>
      <c r="T1202" s="29" t="s">
        <v>85</v>
      </c>
    </row>
    <row r="1203" spans="2:21" ht="9.75" customHeight="1">
      <c r="B1203" s="38"/>
      <c r="C1203" s="31"/>
      <c r="D1203" s="31"/>
      <c r="E1203" s="31"/>
      <c r="F1203" s="31"/>
      <c r="G1203" s="31"/>
      <c r="H1203" s="31"/>
      <c r="I1203" s="31"/>
      <c r="J1203" s="31"/>
      <c r="K1203" s="31"/>
      <c r="L1203" s="235"/>
      <c r="M1203" s="236"/>
      <c r="N1203" s="236"/>
      <c r="O1203" s="236"/>
      <c r="P1203" s="237"/>
    </row>
    <row r="1204" spans="2:21" ht="17.25" customHeight="1">
      <c r="B1204" s="38"/>
      <c r="C1204" s="186" t="s">
        <v>56</v>
      </c>
      <c r="D1204" s="275">
        <f>IF(基本情報入力欄!D11="","",基本情報入力欄!D11)</f>
        <v>44536</v>
      </c>
      <c r="E1204" s="276"/>
      <c r="F1204" s="276"/>
      <c r="G1204" s="276"/>
      <c r="H1204" s="276"/>
      <c r="I1204" s="277"/>
      <c r="J1204" s="56"/>
      <c r="K1204" s="31"/>
      <c r="L1204" s="235"/>
      <c r="M1204" s="236"/>
      <c r="N1204" s="236"/>
      <c r="O1204" s="236"/>
      <c r="P1204" s="237"/>
    </row>
    <row r="1205" spans="2:21" ht="11.25" customHeight="1" thickBot="1">
      <c r="B1205" s="38"/>
      <c r="C1205" s="36"/>
      <c r="D1205" s="36"/>
      <c r="E1205" s="36"/>
      <c r="F1205" s="36"/>
      <c r="G1205" s="36"/>
      <c r="H1205" s="36"/>
      <c r="I1205" s="57"/>
      <c r="J1205" s="41"/>
      <c r="K1205" s="31"/>
      <c r="L1205" s="238"/>
      <c r="M1205" s="239"/>
      <c r="N1205" s="239"/>
      <c r="O1205" s="239"/>
      <c r="P1205" s="240"/>
    </row>
    <row r="1206" spans="2:21" ht="12" customHeight="1" thickTop="1">
      <c r="B1206" s="38"/>
      <c r="C1206" s="31"/>
      <c r="D1206" s="31"/>
      <c r="E1206" s="31"/>
      <c r="F1206" s="31"/>
      <c r="G1206" s="31"/>
      <c r="H1206" s="31"/>
      <c r="I1206" s="31"/>
      <c r="J1206" s="31"/>
      <c r="K1206" s="31"/>
      <c r="L1206" s="44"/>
      <c r="M1206" s="44"/>
      <c r="N1206" s="44"/>
      <c r="O1206" s="44"/>
      <c r="P1206" s="40"/>
      <c r="Q1206" s="45"/>
      <c r="R1206" s="45"/>
      <c r="S1206" s="45"/>
      <c r="T1206" s="45"/>
    </row>
    <row r="1207" spans="2:21" ht="17.25" customHeight="1" thickBot="1">
      <c r="B1207" s="38"/>
      <c r="C1207" s="31" t="s">
        <v>91</v>
      </c>
      <c r="D1207" s="31"/>
      <c r="E1207" s="31"/>
      <c r="F1207" s="31"/>
      <c r="G1207" s="31"/>
      <c r="H1207" s="31"/>
      <c r="I1207" s="31"/>
      <c r="J1207" s="31"/>
      <c r="K1207" s="31"/>
      <c r="L1207" s="44"/>
      <c r="M1207" s="44"/>
      <c r="N1207" s="44"/>
      <c r="O1207" s="44"/>
      <c r="P1207" s="40"/>
      <c r="Q1207" s="45"/>
      <c r="R1207" s="45"/>
      <c r="S1207" s="45"/>
      <c r="T1207" s="45"/>
    </row>
    <row r="1208" spans="2:21" ht="17.25" customHeight="1">
      <c r="B1208" s="60" t="s">
        <v>92</v>
      </c>
      <c r="C1208" s="185" t="s">
        <v>93</v>
      </c>
      <c r="D1208" s="278"/>
      <c r="E1208" s="279"/>
      <c r="F1208" s="279"/>
      <c r="G1208" s="279"/>
      <c r="H1208" s="279"/>
      <c r="I1208" s="279"/>
      <c r="J1208" s="280"/>
      <c r="K1208" s="61"/>
      <c r="L1208" s="62"/>
      <c r="M1208" s="63" t="s">
        <v>94</v>
      </c>
      <c r="N1208" s="61"/>
      <c r="O1208" s="61"/>
      <c r="P1208" s="64"/>
      <c r="R1208" s="65"/>
      <c r="S1208" s="31" t="s">
        <v>95</v>
      </c>
    </row>
    <row r="1209" spans="2:21" ht="17.25" customHeight="1">
      <c r="B1209" s="66"/>
      <c r="C1209" s="186" t="s">
        <v>96</v>
      </c>
      <c r="D1209" s="223"/>
      <c r="E1209" s="224"/>
      <c r="F1209" s="224"/>
      <c r="G1209" s="224"/>
      <c r="H1209" s="224"/>
      <c r="I1209" s="224"/>
      <c r="J1209" s="224"/>
      <c r="K1209" s="224"/>
      <c r="L1209" s="225"/>
      <c r="M1209" s="241" t="s">
        <v>194</v>
      </c>
      <c r="N1209" s="231"/>
      <c r="O1209" s="231"/>
      <c r="P1209" s="67"/>
      <c r="R1209" s="68"/>
      <c r="S1209" s="29" t="s">
        <v>98</v>
      </c>
    </row>
    <row r="1210" spans="2:21" ht="17.25" customHeight="1" thickBot="1">
      <c r="B1210" s="66"/>
      <c r="C1210" s="186" t="s">
        <v>99</v>
      </c>
      <c r="D1210" s="242"/>
      <c r="E1210" s="243"/>
      <c r="F1210" s="243"/>
      <c r="G1210" s="243"/>
      <c r="H1210" s="244"/>
      <c r="I1210" s="69"/>
      <c r="J1210" s="70"/>
      <c r="K1210" s="71"/>
      <c r="L1210" s="71"/>
      <c r="M1210" s="231" t="s">
        <v>195</v>
      </c>
      <c r="N1210" s="231"/>
      <c r="O1210" s="231"/>
      <c r="P1210" s="67"/>
    </row>
    <row r="1211" spans="2:21" ht="17.25" customHeight="1">
      <c r="B1211" s="66"/>
      <c r="C1211" s="186" t="s">
        <v>100</v>
      </c>
      <c r="D1211" s="245"/>
      <c r="E1211" s="246"/>
      <c r="F1211" s="246"/>
      <c r="G1211" s="246"/>
      <c r="H1211" s="246"/>
      <c r="I1211" s="246"/>
      <c r="J1211" s="247"/>
      <c r="K1211" s="195" t="s">
        <v>101</v>
      </c>
      <c r="L1211" s="72"/>
      <c r="M1211" s="231" t="s">
        <v>97</v>
      </c>
      <c r="N1211" s="231"/>
      <c r="O1211" s="231"/>
      <c r="P1211" s="67"/>
      <c r="R1211" s="73" t="s">
        <v>102</v>
      </c>
      <c r="S1211" s="74"/>
      <c r="T1211" s="74"/>
      <c r="U1211" s="75"/>
    </row>
    <row r="1212" spans="2:21" ht="17.25" customHeight="1">
      <c r="B1212" s="66"/>
      <c r="C1212" s="190"/>
      <c r="D1212" s="248" t="s">
        <v>103</v>
      </c>
      <c r="E1212" s="249"/>
      <c r="F1212" s="249"/>
      <c r="G1212" s="249"/>
      <c r="H1212" s="249"/>
      <c r="I1212" s="249"/>
      <c r="J1212" s="249"/>
      <c r="K1212" s="182" t="s">
        <v>104</v>
      </c>
      <c r="L1212" s="182" t="s">
        <v>105</v>
      </c>
      <c r="M1212" s="182" t="s">
        <v>106</v>
      </c>
      <c r="N1212" s="163" t="s">
        <v>107</v>
      </c>
      <c r="O1212" s="53"/>
      <c r="P1212" s="67"/>
      <c r="R1212" s="76"/>
      <c r="S1212" s="31" t="s">
        <v>108</v>
      </c>
      <c r="T1212" s="31"/>
      <c r="U1212" s="77"/>
    </row>
    <row r="1213" spans="2:21" ht="17.25" customHeight="1">
      <c r="B1213" s="66"/>
      <c r="C1213" s="190" t="s">
        <v>109</v>
      </c>
      <c r="D1213" s="250"/>
      <c r="E1213" s="251"/>
      <c r="F1213" s="251"/>
      <c r="G1213" s="251"/>
      <c r="H1213" s="251"/>
      <c r="I1213" s="251"/>
      <c r="J1213" s="251"/>
      <c r="K1213" s="78"/>
      <c r="L1213" s="179"/>
      <c r="M1213" s="206"/>
      <c r="N1213" s="207">
        <f t="shared" ref="N1213:N1221" si="21">L1213*M1213</f>
        <v>0</v>
      </c>
      <c r="O1213" s="193" t="s">
        <v>101</v>
      </c>
      <c r="P1213" s="67"/>
      <c r="Q1213" s="31"/>
      <c r="R1213" s="76" t="s">
        <v>110</v>
      </c>
      <c r="S1213" s="31"/>
      <c r="T1213" s="31"/>
      <c r="U1213" s="77"/>
    </row>
    <row r="1214" spans="2:21" ht="17.25" customHeight="1">
      <c r="B1214" s="66"/>
      <c r="C1214" s="190" t="s">
        <v>111</v>
      </c>
      <c r="D1214" s="250"/>
      <c r="E1214" s="251"/>
      <c r="F1214" s="251"/>
      <c r="G1214" s="251"/>
      <c r="H1214" s="251"/>
      <c r="I1214" s="251"/>
      <c r="J1214" s="251"/>
      <c r="K1214" s="78"/>
      <c r="L1214" s="179"/>
      <c r="M1214" s="206"/>
      <c r="N1214" s="207">
        <f t="shared" si="21"/>
        <v>0</v>
      </c>
      <c r="O1214" s="79"/>
      <c r="P1214" s="67"/>
      <c r="Q1214" s="31"/>
      <c r="R1214" s="76"/>
      <c r="S1214" s="31"/>
      <c r="T1214" s="31"/>
      <c r="U1214" s="77"/>
    </row>
    <row r="1215" spans="2:21" ht="17.25" customHeight="1">
      <c r="B1215" s="66"/>
      <c r="C1215" s="190" t="s">
        <v>112</v>
      </c>
      <c r="D1215" s="267"/>
      <c r="E1215" s="268"/>
      <c r="F1215" s="268"/>
      <c r="G1215" s="268"/>
      <c r="H1215" s="268"/>
      <c r="I1215" s="268"/>
      <c r="J1215" s="268"/>
      <c r="K1215" s="80"/>
      <c r="L1215" s="180"/>
      <c r="M1215" s="208"/>
      <c r="N1215" s="207">
        <f t="shared" si="21"/>
        <v>0</v>
      </c>
      <c r="O1215" s="79"/>
      <c r="P1215" s="67"/>
      <c r="Q1215" s="31"/>
      <c r="R1215" s="76"/>
      <c r="S1215" s="31"/>
      <c r="T1215" s="31"/>
      <c r="U1215" s="77"/>
    </row>
    <row r="1216" spans="2:21" ht="17.25" customHeight="1">
      <c r="B1216" s="66"/>
      <c r="C1216" s="190" t="s">
        <v>113</v>
      </c>
      <c r="D1216" s="267"/>
      <c r="E1216" s="268"/>
      <c r="F1216" s="268"/>
      <c r="G1216" s="268"/>
      <c r="H1216" s="268"/>
      <c r="I1216" s="268"/>
      <c r="J1216" s="268"/>
      <c r="K1216" s="80"/>
      <c r="L1216" s="180"/>
      <c r="M1216" s="208"/>
      <c r="N1216" s="207">
        <f t="shared" si="21"/>
        <v>0</v>
      </c>
      <c r="O1216" s="79"/>
      <c r="P1216" s="67"/>
      <c r="Q1216" s="31"/>
      <c r="R1216" s="76"/>
      <c r="S1216" s="31"/>
      <c r="T1216" s="31"/>
      <c r="U1216" s="77"/>
    </row>
    <row r="1217" spans="2:21" ht="17.25" customHeight="1">
      <c r="B1217" s="66"/>
      <c r="C1217" s="190" t="s">
        <v>114</v>
      </c>
      <c r="D1217" s="267"/>
      <c r="E1217" s="268"/>
      <c r="F1217" s="268"/>
      <c r="G1217" s="268"/>
      <c r="H1217" s="268"/>
      <c r="I1217" s="268"/>
      <c r="J1217" s="268"/>
      <c r="K1217" s="80"/>
      <c r="L1217" s="180"/>
      <c r="M1217" s="208"/>
      <c r="N1217" s="207">
        <f t="shared" si="21"/>
        <v>0</v>
      </c>
      <c r="O1217" s="79"/>
      <c r="P1217" s="67"/>
      <c r="Q1217" s="31"/>
      <c r="R1217" s="76"/>
      <c r="S1217" s="31"/>
      <c r="T1217" s="31"/>
      <c r="U1217" s="77"/>
    </row>
    <row r="1218" spans="2:21" ht="17.25" customHeight="1">
      <c r="B1218" s="66"/>
      <c r="C1218" s="190" t="s">
        <v>115</v>
      </c>
      <c r="D1218" s="250"/>
      <c r="E1218" s="251"/>
      <c r="F1218" s="251"/>
      <c r="G1218" s="251"/>
      <c r="H1218" s="251"/>
      <c r="I1218" s="251"/>
      <c r="J1218" s="251"/>
      <c r="K1218" s="78"/>
      <c r="L1218" s="179"/>
      <c r="M1218" s="206"/>
      <c r="N1218" s="207">
        <f t="shared" si="21"/>
        <v>0</v>
      </c>
      <c r="O1218" s="79"/>
      <c r="P1218" s="67"/>
      <c r="Q1218" s="31"/>
      <c r="R1218" s="76"/>
      <c r="S1218" s="31"/>
      <c r="T1218" s="31"/>
      <c r="U1218" s="77"/>
    </row>
    <row r="1219" spans="2:21" ht="17.25" customHeight="1">
      <c r="B1219" s="66"/>
      <c r="C1219" s="190" t="s">
        <v>116</v>
      </c>
      <c r="D1219" s="250"/>
      <c r="E1219" s="251"/>
      <c r="F1219" s="251"/>
      <c r="G1219" s="251"/>
      <c r="H1219" s="251"/>
      <c r="I1219" s="251"/>
      <c r="J1219" s="251"/>
      <c r="K1219" s="78"/>
      <c r="L1219" s="179"/>
      <c r="M1219" s="206"/>
      <c r="N1219" s="207">
        <f t="shared" si="21"/>
        <v>0</v>
      </c>
      <c r="O1219" s="79"/>
      <c r="P1219" s="67"/>
      <c r="Q1219" s="31"/>
      <c r="R1219" s="76"/>
      <c r="S1219" s="31"/>
      <c r="T1219" s="31"/>
      <c r="U1219" s="77"/>
    </row>
    <row r="1220" spans="2:21" ht="17.25" customHeight="1">
      <c r="B1220" s="66"/>
      <c r="C1220" s="190" t="s">
        <v>117</v>
      </c>
      <c r="D1220" s="250"/>
      <c r="E1220" s="251"/>
      <c r="F1220" s="251"/>
      <c r="G1220" s="251"/>
      <c r="H1220" s="251"/>
      <c r="I1220" s="251"/>
      <c r="J1220" s="251"/>
      <c r="K1220" s="78"/>
      <c r="L1220" s="179"/>
      <c r="M1220" s="206"/>
      <c r="N1220" s="207">
        <f t="shared" si="21"/>
        <v>0</v>
      </c>
      <c r="O1220" s="79"/>
      <c r="P1220" s="67"/>
      <c r="Q1220" s="31"/>
      <c r="R1220" s="76"/>
      <c r="S1220" s="31"/>
      <c r="T1220" s="31"/>
      <c r="U1220" s="77"/>
    </row>
    <row r="1221" spans="2:21" ht="17.25" customHeight="1">
      <c r="B1221" s="66"/>
      <c r="C1221" s="190" t="s">
        <v>118</v>
      </c>
      <c r="D1221" s="267"/>
      <c r="E1221" s="268"/>
      <c r="F1221" s="268"/>
      <c r="G1221" s="268"/>
      <c r="H1221" s="268"/>
      <c r="I1221" s="268"/>
      <c r="J1221" s="268"/>
      <c r="K1221" s="80"/>
      <c r="L1221" s="180"/>
      <c r="M1221" s="208"/>
      <c r="N1221" s="207">
        <f t="shared" si="21"/>
        <v>0</v>
      </c>
      <c r="O1221" s="79"/>
      <c r="P1221" s="67"/>
      <c r="Q1221" s="31"/>
      <c r="R1221" s="76"/>
      <c r="S1221" s="31"/>
      <c r="T1221" s="31"/>
      <c r="U1221" s="77"/>
    </row>
    <row r="1222" spans="2:21" ht="17.25" customHeight="1">
      <c r="B1222" s="66"/>
      <c r="C1222" s="191" t="s">
        <v>119</v>
      </c>
      <c r="D1222" s="272">
        <f>SUM(N1213:N1221)</f>
        <v>0</v>
      </c>
      <c r="E1222" s="273"/>
      <c r="F1222" s="273"/>
      <c r="G1222" s="273"/>
      <c r="H1222" s="273"/>
      <c r="I1222" s="273"/>
      <c r="J1222" s="274"/>
      <c r="K1222" s="189" t="s">
        <v>120</v>
      </c>
      <c r="L1222" s="209" t="str">
        <f>IF(D1211="","",IF(D1211="単価契約","",(O1235+D1222)/D1211))</f>
        <v/>
      </c>
      <c r="M1222" s="194" t="s">
        <v>121</v>
      </c>
      <c r="N1222" s="81"/>
      <c r="O1222" s="81"/>
      <c r="P1222" s="82"/>
      <c r="Q1222" s="83"/>
      <c r="R1222" s="76" t="s">
        <v>122</v>
      </c>
      <c r="S1222" s="31"/>
      <c r="T1222" s="31"/>
      <c r="U1222" s="77"/>
    </row>
    <row r="1223" spans="2:21" ht="17.25" customHeight="1">
      <c r="B1223" s="66"/>
      <c r="C1223" s="187" t="s">
        <v>123</v>
      </c>
      <c r="D1223" s="252">
        <f>ROUNDDOWN(D1222*K1223,0)</f>
        <v>0</v>
      </c>
      <c r="E1223" s="253"/>
      <c r="F1223" s="253"/>
      <c r="G1223" s="253"/>
      <c r="H1223" s="253"/>
      <c r="I1223" s="253"/>
      <c r="J1223" s="254"/>
      <c r="K1223" s="84"/>
      <c r="L1223" s="85" t="s">
        <v>124</v>
      </c>
      <c r="M1223" s="81"/>
      <c r="N1223" s="81"/>
      <c r="O1223" s="81"/>
      <c r="P1223" s="82"/>
      <c r="Q1223" s="83"/>
      <c r="R1223" s="76" t="s">
        <v>125</v>
      </c>
      <c r="S1223" s="31"/>
      <c r="T1223" s="31"/>
      <c r="U1223" s="77"/>
    </row>
    <row r="1224" spans="2:21" ht="17.25" customHeight="1">
      <c r="B1224" s="66"/>
      <c r="C1224" s="188" t="s">
        <v>126</v>
      </c>
      <c r="D1224" s="255">
        <f>SUM(D1222:J1223)</f>
        <v>0</v>
      </c>
      <c r="E1224" s="256"/>
      <c r="F1224" s="256"/>
      <c r="G1224" s="256"/>
      <c r="H1224" s="256"/>
      <c r="I1224" s="256"/>
      <c r="J1224" s="257"/>
      <c r="K1224" s="53"/>
      <c r="L1224" s="53" t="s">
        <v>127</v>
      </c>
      <c r="M1224" s="53"/>
      <c r="N1224" s="53"/>
      <c r="O1224" s="53"/>
      <c r="P1224" s="67"/>
      <c r="R1224" s="76"/>
      <c r="S1224" s="31"/>
      <c r="T1224" s="31"/>
      <c r="U1224" s="77"/>
    </row>
    <row r="1225" spans="2:21" ht="18" customHeight="1">
      <c r="B1225" s="66"/>
      <c r="C1225" s="53"/>
      <c r="D1225" s="53"/>
      <c r="E1225" s="53"/>
      <c r="F1225" s="53"/>
      <c r="G1225" s="53"/>
      <c r="H1225" s="53"/>
      <c r="I1225" s="53"/>
      <c r="J1225" s="53"/>
      <c r="K1225" s="53"/>
      <c r="L1225" s="53"/>
      <c r="M1225" s="53"/>
      <c r="N1225" s="53"/>
      <c r="O1225" s="53"/>
      <c r="P1225" s="67"/>
      <c r="R1225" s="76" t="s">
        <v>128</v>
      </c>
      <c r="S1225" s="31"/>
      <c r="T1225" s="31"/>
      <c r="U1225" s="77"/>
    </row>
    <row r="1226" spans="2:21" ht="18" customHeight="1" thickBot="1">
      <c r="B1226" s="66"/>
      <c r="C1226" s="53"/>
      <c r="D1226" s="53" t="s">
        <v>129</v>
      </c>
      <c r="E1226" s="53"/>
      <c r="F1226" s="53"/>
      <c r="G1226" s="53"/>
      <c r="H1226" s="53"/>
      <c r="I1226" s="53"/>
      <c r="J1226" s="53"/>
      <c r="K1226" s="53"/>
      <c r="L1226" s="53"/>
      <c r="M1226" s="53"/>
      <c r="N1226" s="53"/>
      <c r="O1226" s="53"/>
      <c r="P1226" s="67"/>
      <c r="R1226" s="76" t="s">
        <v>130</v>
      </c>
      <c r="S1226" s="31"/>
      <c r="T1226" s="31"/>
      <c r="U1226" s="77"/>
    </row>
    <row r="1227" spans="2:21" ht="18" customHeight="1" thickTop="1" thickBot="1">
      <c r="B1227" s="66"/>
      <c r="C1227" s="53"/>
      <c r="D1227" s="258" t="s">
        <v>100</v>
      </c>
      <c r="E1227" s="259"/>
      <c r="F1227" s="259"/>
      <c r="G1227" s="259"/>
      <c r="H1227" s="259"/>
      <c r="I1227" s="259"/>
      <c r="J1227" s="260"/>
      <c r="K1227" s="178">
        <f>D1211</f>
        <v>0</v>
      </c>
      <c r="L1227" s="181"/>
      <c r="M1227" s="181"/>
      <c r="N1227" s="181"/>
      <c r="O1227" s="87"/>
      <c r="P1227" s="67"/>
      <c r="R1227" s="88" t="s">
        <v>131</v>
      </c>
      <c r="S1227" s="89"/>
      <c r="T1227" s="89"/>
      <c r="U1227" s="90"/>
    </row>
    <row r="1228" spans="2:21" ht="19.5" customHeight="1">
      <c r="B1228" s="66"/>
      <c r="C1228" s="53"/>
      <c r="D1228" s="261" t="s">
        <v>132</v>
      </c>
      <c r="E1228" s="262"/>
      <c r="F1228" s="262"/>
      <c r="G1228" s="262"/>
      <c r="H1228" s="262"/>
      <c r="I1228" s="262"/>
      <c r="J1228" s="263"/>
      <c r="K1228" s="167"/>
      <c r="L1228" s="191" t="s">
        <v>133</v>
      </c>
      <c r="M1228" s="170"/>
      <c r="N1228" s="191" t="s">
        <v>134</v>
      </c>
      <c r="O1228" s="173"/>
      <c r="P1228" s="67"/>
    </row>
    <row r="1229" spans="2:21" ht="19.5" customHeight="1">
      <c r="B1229" s="66"/>
      <c r="C1229" s="53"/>
      <c r="D1229" s="264" t="s">
        <v>135</v>
      </c>
      <c r="E1229" s="265"/>
      <c r="F1229" s="265"/>
      <c r="G1229" s="265"/>
      <c r="H1229" s="265"/>
      <c r="I1229" s="265"/>
      <c r="J1229" s="266"/>
      <c r="K1229" s="168"/>
      <c r="L1229" s="192" t="s">
        <v>136</v>
      </c>
      <c r="M1229" s="171"/>
      <c r="N1229" s="192" t="s">
        <v>137</v>
      </c>
      <c r="O1229" s="174"/>
      <c r="P1229" s="67"/>
    </row>
    <row r="1230" spans="2:21" ht="19.5" customHeight="1">
      <c r="B1230" s="66"/>
      <c r="C1230" s="53"/>
      <c r="D1230" s="264" t="s">
        <v>138</v>
      </c>
      <c r="E1230" s="265"/>
      <c r="F1230" s="265"/>
      <c r="G1230" s="265"/>
      <c r="H1230" s="265"/>
      <c r="I1230" s="265"/>
      <c r="J1230" s="266"/>
      <c r="K1230" s="168"/>
      <c r="L1230" s="192" t="s">
        <v>139</v>
      </c>
      <c r="M1230" s="171"/>
      <c r="N1230" s="192" t="s">
        <v>140</v>
      </c>
      <c r="O1230" s="174"/>
      <c r="P1230" s="67"/>
    </row>
    <row r="1231" spans="2:21" ht="19.5" customHeight="1">
      <c r="B1231" s="66"/>
      <c r="C1231" s="53"/>
      <c r="D1231" s="264" t="s">
        <v>141</v>
      </c>
      <c r="E1231" s="265"/>
      <c r="F1231" s="265"/>
      <c r="G1231" s="265"/>
      <c r="H1231" s="265"/>
      <c r="I1231" s="265"/>
      <c r="J1231" s="266"/>
      <c r="K1231" s="168"/>
      <c r="L1231" s="192" t="s">
        <v>142</v>
      </c>
      <c r="M1231" s="171"/>
      <c r="N1231" s="192" t="s">
        <v>143</v>
      </c>
      <c r="O1231" s="174"/>
      <c r="P1231" s="67"/>
    </row>
    <row r="1232" spans="2:21" ht="19.5" customHeight="1">
      <c r="B1232" s="66"/>
      <c r="C1232" s="53"/>
      <c r="D1232" s="264" t="s">
        <v>144</v>
      </c>
      <c r="E1232" s="265"/>
      <c r="F1232" s="265"/>
      <c r="G1232" s="265"/>
      <c r="H1232" s="265"/>
      <c r="I1232" s="265"/>
      <c r="J1232" s="266"/>
      <c r="K1232" s="168"/>
      <c r="L1232" s="192" t="s">
        <v>145</v>
      </c>
      <c r="M1232" s="171"/>
      <c r="N1232" s="192" t="s">
        <v>146</v>
      </c>
      <c r="O1232" s="174"/>
      <c r="P1232" s="67"/>
    </row>
    <row r="1233" spans="2:16" ht="19.5" customHeight="1">
      <c r="B1233" s="66"/>
      <c r="C1233" s="53"/>
      <c r="D1233" s="264" t="s">
        <v>147</v>
      </c>
      <c r="E1233" s="265"/>
      <c r="F1233" s="265"/>
      <c r="G1233" s="265"/>
      <c r="H1233" s="265"/>
      <c r="I1233" s="265"/>
      <c r="J1233" s="266"/>
      <c r="K1233" s="168"/>
      <c r="L1233" s="192" t="s">
        <v>148</v>
      </c>
      <c r="M1233" s="171"/>
      <c r="N1233" s="192" t="s">
        <v>149</v>
      </c>
      <c r="O1233" s="174"/>
      <c r="P1233" s="67"/>
    </row>
    <row r="1234" spans="2:16" ht="19.5" customHeight="1">
      <c r="B1234" s="66"/>
      <c r="C1234" s="53"/>
      <c r="D1234" s="264" t="s">
        <v>150</v>
      </c>
      <c r="E1234" s="265"/>
      <c r="F1234" s="265"/>
      <c r="G1234" s="265"/>
      <c r="H1234" s="265"/>
      <c r="I1234" s="265"/>
      <c r="J1234" s="266"/>
      <c r="K1234" s="168"/>
      <c r="L1234" s="192" t="s">
        <v>151</v>
      </c>
      <c r="M1234" s="171"/>
      <c r="N1234" s="203" t="s">
        <v>152</v>
      </c>
      <c r="O1234" s="175"/>
      <c r="P1234" s="67"/>
    </row>
    <row r="1235" spans="2:16" ht="19.5" customHeight="1" thickBot="1">
      <c r="B1235" s="66"/>
      <c r="C1235" s="53"/>
      <c r="D1235" s="264" t="s">
        <v>153</v>
      </c>
      <c r="E1235" s="265"/>
      <c r="F1235" s="265"/>
      <c r="G1235" s="265"/>
      <c r="H1235" s="265"/>
      <c r="I1235" s="265"/>
      <c r="J1235" s="266"/>
      <c r="K1235" s="168"/>
      <c r="L1235" s="192" t="s">
        <v>154</v>
      </c>
      <c r="M1235" s="171"/>
      <c r="N1235" s="204" t="s">
        <v>155</v>
      </c>
      <c r="O1235" s="176">
        <f>SUM(K1228:K1236,M1228:M1236,O1228:O1234)</f>
        <v>0</v>
      </c>
      <c r="P1235" s="67"/>
    </row>
    <row r="1236" spans="2:16" ht="19.5" customHeight="1" thickTop="1" thickBot="1">
      <c r="B1236" s="66"/>
      <c r="C1236" s="53"/>
      <c r="D1236" s="269" t="s">
        <v>156</v>
      </c>
      <c r="E1236" s="270"/>
      <c r="F1236" s="270"/>
      <c r="G1236" s="270"/>
      <c r="H1236" s="270"/>
      <c r="I1236" s="270"/>
      <c r="J1236" s="271"/>
      <c r="K1236" s="169"/>
      <c r="L1236" s="202" t="s">
        <v>157</v>
      </c>
      <c r="M1236" s="172"/>
      <c r="N1236" s="205" t="s">
        <v>158</v>
      </c>
      <c r="O1236" s="177">
        <f>IF(D1211="単価契約",0,K1227-O1235)</f>
        <v>0</v>
      </c>
      <c r="P1236" s="67"/>
    </row>
    <row r="1237" spans="2:16" ht="19.5" customHeight="1" thickTop="1" thickBot="1">
      <c r="B1237" s="91"/>
      <c r="C1237" s="92"/>
      <c r="D1237" s="92"/>
      <c r="E1237" s="92"/>
      <c r="F1237" s="92"/>
      <c r="G1237" s="92"/>
      <c r="H1237" s="92"/>
      <c r="I1237" s="92"/>
      <c r="J1237" s="92"/>
      <c r="K1237" s="92"/>
      <c r="L1237" s="92"/>
      <c r="M1237" s="92"/>
      <c r="N1237" s="92"/>
      <c r="O1237" s="92"/>
      <c r="P1237" s="93"/>
    </row>
    <row r="1238" spans="2:16" ht="19.5" customHeight="1">
      <c r="C1238" s="281" t="s">
        <v>159</v>
      </c>
    </row>
    <row r="1239" spans="2:16" ht="19.5" customHeight="1">
      <c r="C1239" s="281"/>
    </row>
    <row r="1240" spans="2:16" ht="19.5" customHeight="1">
      <c r="C1240" s="281"/>
    </row>
    <row r="1241" spans="2:16" ht="19.5" customHeight="1">
      <c r="C1241" s="281"/>
    </row>
    <row r="1242" spans="2:16" ht="19.5" customHeight="1">
      <c r="C1242" s="281"/>
    </row>
    <row r="1243" spans="2:16" ht="19.5" customHeight="1">
      <c r="C1243" s="281"/>
    </row>
    <row r="1244" spans="2:16" ht="19.5" customHeight="1">
      <c r="C1244" s="281"/>
    </row>
    <row r="1245" spans="2:16" ht="19.5" customHeight="1">
      <c r="C1245" s="281"/>
    </row>
    <row r="1246" spans="2:16" ht="19.5" customHeight="1">
      <c r="C1246" s="281"/>
    </row>
    <row r="1247" spans="2:16" ht="19.5" customHeight="1">
      <c r="C1247" s="281"/>
    </row>
    <row r="1248" spans="2:16" ht="12" customHeight="1">
      <c r="C1248" s="281"/>
    </row>
    <row r="1249" spans="2:20" ht="12" customHeight="1">
      <c r="C1249" s="281"/>
    </row>
    <row r="1250" spans="2:20" ht="12" customHeight="1">
      <c r="C1250" s="281"/>
    </row>
    <row r="1251" spans="2:20" ht="12" customHeight="1">
      <c r="C1251" s="281"/>
    </row>
    <row r="1252" spans="2:20" ht="12" customHeight="1">
      <c r="C1252" s="281"/>
    </row>
    <row r="1253" spans="2:20" ht="12" customHeight="1">
      <c r="C1253" s="281"/>
    </row>
    <row r="1254" spans="2:20" ht="12" customHeight="1">
      <c r="C1254" s="281"/>
    </row>
    <row r="1255" spans="2:20" ht="12" customHeight="1">
      <c r="C1255" s="281"/>
    </row>
    <row r="1256" spans="2:20" ht="12" customHeight="1">
      <c r="C1256" s="281"/>
    </row>
    <row r="1257" spans="2:20" ht="12" customHeight="1">
      <c r="C1257" s="282"/>
    </row>
    <row r="1258" spans="2:20" ht="17.25" customHeight="1" thickBot="1">
      <c r="B1258" s="35"/>
      <c r="C1258" s="283" t="s">
        <v>82</v>
      </c>
      <c r="D1258" s="283"/>
      <c r="E1258" s="283"/>
      <c r="F1258" s="283"/>
      <c r="G1258" s="283"/>
      <c r="H1258" s="283"/>
      <c r="I1258" s="285">
        <v>23</v>
      </c>
      <c r="J1258" s="285"/>
      <c r="K1258" s="36"/>
      <c r="L1258" s="36"/>
      <c r="M1258" s="36"/>
      <c r="N1258" s="36"/>
      <c r="O1258" s="36"/>
      <c r="P1258" s="37"/>
      <c r="T1258" s="29" t="s">
        <v>83</v>
      </c>
    </row>
    <row r="1259" spans="2:20" ht="17.25" customHeight="1" thickTop="1">
      <c r="B1259" s="38"/>
      <c r="C1259" s="284"/>
      <c r="D1259" s="284"/>
      <c r="E1259" s="284"/>
      <c r="F1259" s="284"/>
      <c r="G1259" s="284"/>
      <c r="H1259" s="284"/>
      <c r="I1259" s="286"/>
      <c r="J1259" s="286"/>
      <c r="K1259" s="31"/>
      <c r="L1259" s="232" t="s">
        <v>84</v>
      </c>
      <c r="M1259" s="233"/>
      <c r="N1259" s="233"/>
      <c r="O1259" s="233"/>
      <c r="P1259" s="234"/>
      <c r="T1259" s="29" t="s">
        <v>85</v>
      </c>
    </row>
    <row r="1260" spans="2:20" ht="9.75" customHeight="1">
      <c r="B1260" s="38"/>
      <c r="C1260" s="31"/>
      <c r="D1260" s="31"/>
      <c r="E1260" s="31"/>
      <c r="F1260" s="31"/>
      <c r="G1260" s="31"/>
      <c r="H1260" s="31"/>
      <c r="I1260" s="31"/>
      <c r="J1260" s="31"/>
      <c r="K1260" s="31"/>
      <c r="L1260" s="235"/>
      <c r="M1260" s="236"/>
      <c r="N1260" s="236"/>
      <c r="O1260" s="236"/>
      <c r="P1260" s="237"/>
    </row>
    <row r="1261" spans="2:20" ht="17.25" customHeight="1">
      <c r="B1261" s="38"/>
      <c r="C1261" s="186" t="s">
        <v>56</v>
      </c>
      <c r="D1261" s="275">
        <f>IF(基本情報入力欄!D11="","",基本情報入力欄!D11)</f>
        <v>44536</v>
      </c>
      <c r="E1261" s="276"/>
      <c r="F1261" s="276"/>
      <c r="G1261" s="276"/>
      <c r="H1261" s="276"/>
      <c r="I1261" s="277"/>
      <c r="J1261" s="56"/>
      <c r="K1261" s="31"/>
      <c r="L1261" s="235"/>
      <c r="M1261" s="236"/>
      <c r="N1261" s="236"/>
      <c r="O1261" s="236"/>
      <c r="P1261" s="237"/>
    </row>
    <row r="1262" spans="2:20" ht="11.25" customHeight="1" thickBot="1">
      <c r="B1262" s="38"/>
      <c r="C1262" s="36"/>
      <c r="D1262" s="36"/>
      <c r="E1262" s="36"/>
      <c r="F1262" s="36"/>
      <c r="G1262" s="36"/>
      <c r="H1262" s="36"/>
      <c r="I1262" s="57"/>
      <c r="J1262" s="41"/>
      <c r="K1262" s="31"/>
      <c r="L1262" s="238"/>
      <c r="M1262" s="239"/>
      <c r="N1262" s="239"/>
      <c r="O1262" s="239"/>
      <c r="P1262" s="240"/>
    </row>
    <row r="1263" spans="2:20" ht="12" customHeight="1" thickTop="1">
      <c r="B1263" s="38"/>
      <c r="C1263" s="31"/>
      <c r="D1263" s="31"/>
      <c r="E1263" s="31"/>
      <c r="F1263" s="31"/>
      <c r="G1263" s="31"/>
      <c r="H1263" s="31"/>
      <c r="I1263" s="31"/>
      <c r="J1263" s="31"/>
      <c r="K1263" s="31"/>
      <c r="L1263" s="44"/>
      <c r="M1263" s="44"/>
      <c r="N1263" s="44"/>
      <c r="O1263" s="44"/>
      <c r="P1263" s="40"/>
      <c r="Q1263" s="45"/>
      <c r="R1263" s="45"/>
      <c r="S1263" s="45"/>
      <c r="T1263" s="45"/>
    </row>
    <row r="1264" spans="2:20" ht="17.25" customHeight="1" thickBot="1">
      <c r="B1264" s="38"/>
      <c r="C1264" s="31" t="s">
        <v>91</v>
      </c>
      <c r="D1264" s="31"/>
      <c r="E1264" s="31"/>
      <c r="F1264" s="31"/>
      <c r="G1264" s="31"/>
      <c r="H1264" s="31"/>
      <c r="I1264" s="31"/>
      <c r="J1264" s="31"/>
      <c r="K1264" s="31"/>
      <c r="L1264" s="44"/>
      <c r="M1264" s="44"/>
      <c r="N1264" s="44"/>
      <c r="O1264" s="44"/>
      <c r="P1264" s="40"/>
      <c r="Q1264" s="45"/>
      <c r="R1264" s="45"/>
      <c r="S1264" s="45"/>
      <c r="T1264" s="45"/>
    </row>
    <row r="1265" spans="2:21" ht="17.25" customHeight="1">
      <c r="B1265" s="60" t="s">
        <v>92</v>
      </c>
      <c r="C1265" s="185" t="s">
        <v>93</v>
      </c>
      <c r="D1265" s="278"/>
      <c r="E1265" s="279"/>
      <c r="F1265" s="279"/>
      <c r="G1265" s="279"/>
      <c r="H1265" s="279"/>
      <c r="I1265" s="279"/>
      <c r="J1265" s="280"/>
      <c r="K1265" s="61"/>
      <c r="L1265" s="62"/>
      <c r="M1265" s="63" t="s">
        <v>94</v>
      </c>
      <c r="N1265" s="61"/>
      <c r="O1265" s="61"/>
      <c r="P1265" s="64"/>
      <c r="R1265" s="65"/>
      <c r="S1265" s="31" t="s">
        <v>95</v>
      </c>
    </row>
    <row r="1266" spans="2:21" ht="17.25" customHeight="1">
      <c r="B1266" s="66"/>
      <c r="C1266" s="186" t="s">
        <v>96</v>
      </c>
      <c r="D1266" s="223"/>
      <c r="E1266" s="224"/>
      <c r="F1266" s="224"/>
      <c r="G1266" s="224"/>
      <c r="H1266" s="224"/>
      <c r="I1266" s="224"/>
      <c r="J1266" s="224"/>
      <c r="K1266" s="224"/>
      <c r="L1266" s="225"/>
      <c r="M1266" s="241" t="s">
        <v>194</v>
      </c>
      <c r="N1266" s="231"/>
      <c r="O1266" s="231"/>
      <c r="P1266" s="67"/>
      <c r="R1266" s="68"/>
      <c r="S1266" s="29" t="s">
        <v>98</v>
      </c>
    </row>
    <row r="1267" spans="2:21" ht="17.25" customHeight="1" thickBot="1">
      <c r="B1267" s="66"/>
      <c r="C1267" s="186" t="s">
        <v>99</v>
      </c>
      <c r="D1267" s="242"/>
      <c r="E1267" s="243"/>
      <c r="F1267" s="243"/>
      <c r="G1267" s="243"/>
      <c r="H1267" s="244"/>
      <c r="I1267" s="69"/>
      <c r="J1267" s="70"/>
      <c r="K1267" s="71"/>
      <c r="L1267" s="71"/>
      <c r="M1267" s="231" t="s">
        <v>195</v>
      </c>
      <c r="N1267" s="231"/>
      <c r="O1267" s="231"/>
      <c r="P1267" s="67"/>
    </row>
    <row r="1268" spans="2:21" ht="17.25" customHeight="1">
      <c r="B1268" s="66"/>
      <c r="C1268" s="186" t="s">
        <v>100</v>
      </c>
      <c r="D1268" s="245"/>
      <c r="E1268" s="246"/>
      <c r="F1268" s="246"/>
      <c r="G1268" s="246"/>
      <c r="H1268" s="246"/>
      <c r="I1268" s="246"/>
      <c r="J1268" s="247"/>
      <c r="K1268" s="195" t="s">
        <v>101</v>
      </c>
      <c r="L1268" s="72"/>
      <c r="M1268" s="231" t="s">
        <v>97</v>
      </c>
      <c r="N1268" s="231"/>
      <c r="O1268" s="231"/>
      <c r="P1268" s="67"/>
      <c r="R1268" s="73" t="s">
        <v>102</v>
      </c>
      <c r="S1268" s="74"/>
      <c r="T1268" s="74"/>
      <c r="U1268" s="75"/>
    </row>
    <row r="1269" spans="2:21" ht="17.25" customHeight="1">
      <c r="B1269" s="66"/>
      <c r="C1269" s="190"/>
      <c r="D1269" s="248" t="s">
        <v>103</v>
      </c>
      <c r="E1269" s="249"/>
      <c r="F1269" s="249"/>
      <c r="G1269" s="249"/>
      <c r="H1269" s="249"/>
      <c r="I1269" s="249"/>
      <c r="J1269" s="249"/>
      <c r="K1269" s="182" t="s">
        <v>104</v>
      </c>
      <c r="L1269" s="182" t="s">
        <v>105</v>
      </c>
      <c r="M1269" s="182" t="s">
        <v>106</v>
      </c>
      <c r="N1269" s="163" t="s">
        <v>107</v>
      </c>
      <c r="O1269" s="53"/>
      <c r="P1269" s="67"/>
      <c r="R1269" s="76"/>
      <c r="S1269" s="31" t="s">
        <v>108</v>
      </c>
      <c r="T1269" s="31"/>
      <c r="U1269" s="77"/>
    </row>
    <row r="1270" spans="2:21" ht="17.25" customHeight="1">
      <c r="B1270" s="66"/>
      <c r="C1270" s="190" t="s">
        <v>109</v>
      </c>
      <c r="D1270" s="250"/>
      <c r="E1270" s="251"/>
      <c r="F1270" s="251"/>
      <c r="G1270" s="251"/>
      <c r="H1270" s="251"/>
      <c r="I1270" s="251"/>
      <c r="J1270" s="251"/>
      <c r="K1270" s="78"/>
      <c r="L1270" s="179"/>
      <c r="M1270" s="206"/>
      <c r="N1270" s="207">
        <f t="shared" ref="N1270:N1278" si="22">L1270*M1270</f>
        <v>0</v>
      </c>
      <c r="O1270" s="193" t="s">
        <v>101</v>
      </c>
      <c r="P1270" s="67"/>
      <c r="Q1270" s="31"/>
      <c r="R1270" s="76" t="s">
        <v>110</v>
      </c>
      <c r="S1270" s="31"/>
      <c r="T1270" s="31"/>
      <c r="U1270" s="77"/>
    </row>
    <row r="1271" spans="2:21" ht="17.25" customHeight="1">
      <c r="B1271" s="66"/>
      <c r="C1271" s="190" t="s">
        <v>111</v>
      </c>
      <c r="D1271" s="250"/>
      <c r="E1271" s="251"/>
      <c r="F1271" s="251"/>
      <c r="G1271" s="251"/>
      <c r="H1271" s="251"/>
      <c r="I1271" s="251"/>
      <c r="J1271" s="251"/>
      <c r="K1271" s="78"/>
      <c r="L1271" s="179"/>
      <c r="M1271" s="206"/>
      <c r="N1271" s="207">
        <f t="shared" si="22"/>
        <v>0</v>
      </c>
      <c r="O1271" s="79"/>
      <c r="P1271" s="67"/>
      <c r="Q1271" s="31"/>
      <c r="R1271" s="76"/>
      <c r="S1271" s="31"/>
      <c r="T1271" s="31"/>
      <c r="U1271" s="77"/>
    </row>
    <row r="1272" spans="2:21" ht="17.25" customHeight="1">
      <c r="B1272" s="66"/>
      <c r="C1272" s="190" t="s">
        <v>112</v>
      </c>
      <c r="D1272" s="267"/>
      <c r="E1272" s="268"/>
      <c r="F1272" s="268"/>
      <c r="G1272" s="268"/>
      <c r="H1272" s="268"/>
      <c r="I1272" s="268"/>
      <c r="J1272" s="268"/>
      <c r="K1272" s="80"/>
      <c r="L1272" s="180"/>
      <c r="M1272" s="208"/>
      <c r="N1272" s="207">
        <f t="shared" si="22"/>
        <v>0</v>
      </c>
      <c r="O1272" s="79"/>
      <c r="P1272" s="67"/>
      <c r="Q1272" s="31"/>
      <c r="R1272" s="76"/>
      <c r="S1272" s="31"/>
      <c r="T1272" s="31"/>
      <c r="U1272" s="77"/>
    </row>
    <row r="1273" spans="2:21" ht="17.25" customHeight="1">
      <c r="B1273" s="66"/>
      <c r="C1273" s="190" t="s">
        <v>113</v>
      </c>
      <c r="D1273" s="267"/>
      <c r="E1273" s="268"/>
      <c r="F1273" s="268"/>
      <c r="G1273" s="268"/>
      <c r="H1273" s="268"/>
      <c r="I1273" s="268"/>
      <c r="J1273" s="268"/>
      <c r="K1273" s="80"/>
      <c r="L1273" s="180"/>
      <c r="M1273" s="208"/>
      <c r="N1273" s="207">
        <f t="shared" si="22"/>
        <v>0</v>
      </c>
      <c r="O1273" s="79"/>
      <c r="P1273" s="67"/>
      <c r="Q1273" s="31"/>
      <c r="R1273" s="76"/>
      <c r="S1273" s="31"/>
      <c r="T1273" s="31"/>
      <c r="U1273" s="77"/>
    </row>
    <row r="1274" spans="2:21" ht="17.25" customHeight="1">
      <c r="B1274" s="66"/>
      <c r="C1274" s="190" t="s">
        <v>114</v>
      </c>
      <c r="D1274" s="267"/>
      <c r="E1274" s="268"/>
      <c r="F1274" s="268"/>
      <c r="G1274" s="268"/>
      <c r="H1274" s="268"/>
      <c r="I1274" s="268"/>
      <c r="J1274" s="268"/>
      <c r="K1274" s="80"/>
      <c r="L1274" s="180"/>
      <c r="M1274" s="208"/>
      <c r="N1274" s="207">
        <f t="shared" si="22"/>
        <v>0</v>
      </c>
      <c r="O1274" s="79"/>
      <c r="P1274" s="67"/>
      <c r="Q1274" s="31"/>
      <c r="R1274" s="76"/>
      <c r="S1274" s="31"/>
      <c r="T1274" s="31"/>
      <c r="U1274" s="77"/>
    </row>
    <row r="1275" spans="2:21" ht="17.25" customHeight="1">
      <c r="B1275" s="66"/>
      <c r="C1275" s="190" t="s">
        <v>115</v>
      </c>
      <c r="D1275" s="250"/>
      <c r="E1275" s="251"/>
      <c r="F1275" s="251"/>
      <c r="G1275" s="251"/>
      <c r="H1275" s="251"/>
      <c r="I1275" s="251"/>
      <c r="J1275" s="251"/>
      <c r="K1275" s="78"/>
      <c r="L1275" s="179"/>
      <c r="M1275" s="206"/>
      <c r="N1275" s="207">
        <f t="shared" si="22"/>
        <v>0</v>
      </c>
      <c r="O1275" s="79"/>
      <c r="P1275" s="67"/>
      <c r="Q1275" s="31"/>
      <c r="R1275" s="76"/>
      <c r="S1275" s="31"/>
      <c r="T1275" s="31"/>
      <c r="U1275" s="77"/>
    </row>
    <row r="1276" spans="2:21" ht="17.25" customHeight="1">
      <c r="B1276" s="66"/>
      <c r="C1276" s="190" t="s">
        <v>116</v>
      </c>
      <c r="D1276" s="250"/>
      <c r="E1276" s="251"/>
      <c r="F1276" s="251"/>
      <c r="G1276" s="251"/>
      <c r="H1276" s="251"/>
      <c r="I1276" s="251"/>
      <c r="J1276" s="251"/>
      <c r="K1276" s="78"/>
      <c r="L1276" s="179"/>
      <c r="M1276" s="206"/>
      <c r="N1276" s="207">
        <f t="shared" si="22"/>
        <v>0</v>
      </c>
      <c r="O1276" s="79"/>
      <c r="P1276" s="67"/>
      <c r="Q1276" s="31"/>
      <c r="R1276" s="76"/>
      <c r="S1276" s="31"/>
      <c r="T1276" s="31"/>
      <c r="U1276" s="77"/>
    </row>
    <row r="1277" spans="2:21" ht="17.25" customHeight="1">
      <c r="B1277" s="66"/>
      <c r="C1277" s="190" t="s">
        <v>117</v>
      </c>
      <c r="D1277" s="250"/>
      <c r="E1277" s="251"/>
      <c r="F1277" s="251"/>
      <c r="G1277" s="251"/>
      <c r="H1277" s="251"/>
      <c r="I1277" s="251"/>
      <c r="J1277" s="251"/>
      <c r="K1277" s="78"/>
      <c r="L1277" s="179"/>
      <c r="M1277" s="206"/>
      <c r="N1277" s="207">
        <f t="shared" si="22"/>
        <v>0</v>
      </c>
      <c r="O1277" s="79"/>
      <c r="P1277" s="67"/>
      <c r="Q1277" s="31"/>
      <c r="R1277" s="76"/>
      <c r="S1277" s="31"/>
      <c r="T1277" s="31"/>
      <c r="U1277" s="77"/>
    </row>
    <row r="1278" spans="2:21" ht="17.25" customHeight="1">
      <c r="B1278" s="66"/>
      <c r="C1278" s="190" t="s">
        <v>118</v>
      </c>
      <c r="D1278" s="267"/>
      <c r="E1278" s="268"/>
      <c r="F1278" s="268"/>
      <c r="G1278" s="268"/>
      <c r="H1278" s="268"/>
      <c r="I1278" s="268"/>
      <c r="J1278" s="268"/>
      <c r="K1278" s="80"/>
      <c r="L1278" s="180"/>
      <c r="M1278" s="208"/>
      <c r="N1278" s="207">
        <f t="shared" si="22"/>
        <v>0</v>
      </c>
      <c r="O1278" s="79"/>
      <c r="P1278" s="67"/>
      <c r="Q1278" s="31"/>
      <c r="R1278" s="76"/>
      <c r="S1278" s="31"/>
      <c r="T1278" s="31"/>
      <c r="U1278" s="77"/>
    </row>
    <row r="1279" spans="2:21" ht="17.25" customHeight="1">
      <c r="B1279" s="66"/>
      <c r="C1279" s="191" t="s">
        <v>119</v>
      </c>
      <c r="D1279" s="272">
        <f>SUM(N1270:N1278)</f>
        <v>0</v>
      </c>
      <c r="E1279" s="273"/>
      <c r="F1279" s="273"/>
      <c r="G1279" s="273"/>
      <c r="H1279" s="273"/>
      <c r="I1279" s="273"/>
      <c r="J1279" s="274"/>
      <c r="K1279" s="189" t="s">
        <v>120</v>
      </c>
      <c r="L1279" s="209" t="str">
        <f>IF(D1268="","",IF(D1268="単価契約","",(O1292+D1279)/D1268))</f>
        <v/>
      </c>
      <c r="M1279" s="194" t="s">
        <v>121</v>
      </c>
      <c r="N1279" s="81"/>
      <c r="O1279" s="81"/>
      <c r="P1279" s="82"/>
      <c r="Q1279" s="83"/>
      <c r="R1279" s="76" t="s">
        <v>122</v>
      </c>
      <c r="S1279" s="31"/>
      <c r="T1279" s="31"/>
      <c r="U1279" s="77"/>
    </row>
    <row r="1280" spans="2:21" ht="17.25" customHeight="1">
      <c r="B1280" s="66"/>
      <c r="C1280" s="187" t="s">
        <v>123</v>
      </c>
      <c r="D1280" s="252">
        <f>ROUNDDOWN(D1279*K1280,0)</f>
        <v>0</v>
      </c>
      <c r="E1280" s="253"/>
      <c r="F1280" s="253"/>
      <c r="G1280" s="253"/>
      <c r="H1280" s="253"/>
      <c r="I1280" s="253"/>
      <c r="J1280" s="254"/>
      <c r="K1280" s="84"/>
      <c r="L1280" s="85" t="s">
        <v>124</v>
      </c>
      <c r="M1280" s="81"/>
      <c r="N1280" s="81"/>
      <c r="O1280" s="81"/>
      <c r="P1280" s="82"/>
      <c r="Q1280" s="83"/>
      <c r="R1280" s="76" t="s">
        <v>125</v>
      </c>
      <c r="S1280" s="31"/>
      <c r="T1280" s="31"/>
      <c r="U1280" s="77"/>
    </row>
    <row r="1281" spans="2:21" ht="17.25" customHeight="1">
      <c r="B1281" s="66"/>
      <c r="C1281" s="188" t="s">
        <v>126</v>
      </c>
      <c r="D1281" s="255">
        <f>SUM(D1279:J1280)</f>
        <v>0</v>
      </c>
      <c r="E1281" s="256"/>
      <c r="F1281" s="256"/>
      <c r="G1281" s="256"/>
      <c r="H1281" s="256"/>
      <c r="I1281" s="256"/>
      <c r="J1281" s="257"/>
      <c r="K1281" s="53"/>
      <c r="L1281" s="53" t="s">
        <v>127</v>
      </c>
      <c r="M1281" s="53"/>
      <c r="N1281" s="53"/>
      <c r="O1281" s="53"/>
      <c r="P1281" s="67"/>
      <c r="R1281" s="76"/>
      <c r="S1281" s="31"/>
      <c r="T1281" s="31"/>
      <c r="U1281" s="77"/>
    </row>
    <row r="1282" spans="2:21" ht="18" customHeight="1">
      <c r="B1282" s="66"/>
      <c r="C1282" s="53"/>
      <c r="D1282" s="53"/>
      <c r="E1282" s="53"/>
      <c r="F1282" s="53"/>
      <c r="G1282" s="53"/>
      <c r="H1282" s="53"/>
      <c r="I1282" s="53"/>
      <c r="J1282" s="53"/>
      <c r="K1282" s="53"/>
      <c r="L1282" s="53"/>
      <c r="M1282" s="53"/>
      <c r="N1282" s="53"/>
      <c r="O1282" s="53"/>
      <c r="P1282" s="67"/>
      <c r="R1282" s="76" t="s">
        <v>128</v>
      </c>
      <c r="S1282" s="31"/>
      <c r="T1282" s="31"/>
      <c r="U1282" s="77"/>
    </row>
    <row r="1283" spans="2:21" ht="18" customHeight="1" thickBot="1">
      <c r="B1283" s="66"/>
      <c r="C1283" s="53"/>
      <c r="D1283" s="53" t="s">
        <v>129</v>
      </c>
      <c r="E1283" s="53"/>
      <c r="F1283" s="53"/>
      <c r="G1283" s="53"/>
      <c r="H1283" s="53"/>
      <c r="I1283" s="53"/>
      <c r="J1283" s="53"/>
      <c r="K1283" s="53"/>
      <c r="L1283" s="53"/>
      <c r="M1283" s="53"/>
      <c r="N1283" s="53"/>
      <c r="O1283" s="53"/>
      <c r="P1283" s="67"/>
      <c r="R1283" s="76" t="s">
        <v>130</v>
      </c>
      <c r="S1283" s="31"/>
      <c r="T1283" s="31"/>
      <c r="U1283" s="77"/>
    </row>
    <row r="1284" spans="2:21" ht="18" customHeight="1" thickTop="1" thickBot="1">
      <c r="B1284" s="66"/>
      <c r="C1284" s="53"/>
      <c r="D1284" s="258" t="s">
        <v>100</v>
      </c>
      <c r="E1284" s="259"/>
      <c r="F1284" s="259"/>
      <c r="G1284" s="259"/>
      <c r="H1284" s="259"/>
      <c r="I1284" s="259"/>
      <c r="J1284" s="260"/>
      <c r="K1284" s="178">
        <f>D1268</f>
        <v>0</v>
      </c>
      <c r="L1284" s="181"/>
      <c r="M1284" s="181"/>
      <c r="N1284" s="181"/>
      <c r="O1284" s="87"/>
      <c r="P1284" s="67"/>
      <c r="R1284" s="88" t="s">
        <v>131</v>
      </c>
      <c r="S1284" s="89"/>
      <c r="T1284" s="89"/>
      <c r="U1284" s="90"/>
    </row>
    <row r="1285" spans="2:21" ht="19.5" customHeight="1">
      <c r="B1285" s="66"/>
      <c r="C1285" s="53"/>
      <c r="D1285" s="261" t="s">
        <v>132</v>
      </c>
      <c r="E1285" s="262"/>
      <c r="F1285" s="262"/>
      <c r="G1285" s="262"/>
      <c r="H1285" s="262"/>
      <c r="I1285" s="262"/>
      <c r="J1285" s="263"/>
      <c r="K1285" s="167"/>
      <c r="L1285" s="191" t="s">
        <v>133</v>
      </c>
      <c r="M1285" s="170"/>
      <c r="N1285" s="191" t="s">
        <v>134</v>
      </c>
      <c r="O1285" s="173"/>
      <c r="P1285" s="67"/>
    </row>
    <row r="1286" spans="2:21" ht="19.5" customHeight="1">
      <c r="B1286" s="66"/>
      <c r="C1286" s="53"/>
      <c r="D1286" s="264" t="s">
        <v>135</v>
      </c>
      <c r="E1286" s="265"/>
      <c r="F1286" s="265"/>
      <c r="G1286" s="265"/>
      <c r="H1286" s="265"/>
      <c r="I1286" s="265"/>
      <c r="J1286" s="266"/>
      <c r="K1286" s="168"/>
      <c r="L1286" s="192" t="s">
        <v>136</v>
      </c>
      <c r="M1286" s="171"/>
      <c r="N1286" s="192" t="s">
        <v>137</v>
      </c>
      <c r="O1286" s="174"/>
      <c r="P1286" s="67"/>
    </row>
    <row r="1287" spans="2:21" ht="19.5" customHeight="1">
      <c r="B1287" s="66"/>
      <c r="C1287" s="53"/>
      <c r="D1287" s="264" t="s">
        <v>138</v>
      </c>
      <c r="E1287" s="265"/>
      <c r="F1287" s="265"/>
      <c r="G1287" s="265"/>
      <c r="H1287" s="265"/>
      <c r="I1287" s="265"/>
      <c r="J1287" s="266"/>
      <c r="K1287" s="168"/>
      <c r="L1287" s="192" t="s">
        <v>139</v>
      </c>
      <c r="M1287" s="171"/>
      <c r="N1287" s="192" t="s">
        <v>140</v>
      </c>
      <c r="O1287" s="174"/>
      <c r="P1287" s="67"/>
    </row>
    <row r="1288" spans="2:21" ht="19.5" customHeight="1">
      <c r="B1288" s="66"/>
      <c r="C1288" s="53"/>
      <c r="D1288" s="264" t="s">
        <v>141</v>
      </c>
      <c r="E1288" s="265"/>
      <c r="F1288" s="265"/>
      <c r="G1288" s="265"/>
      <c r="H1288" s="265"/>
      <c r="I1288" s="265"/>
      <c r="J1288" s="266"/>
      <c r="K1288" s="168"/>
      <c r="L1288" s="192" t="s">
        <v>142</v>
      </c>
      <c r="M1288" s="171"/>
      <c r="N1288" s="192" t="s">
        <v>143</v>
      </c>
      <c r="O1288" s="174"/>
      <c r="P1288" s="67"/>
    </row>
    <row r="1289" spans="2:21" ht="19.5" customHeight="1">
      <c r="B1289" s="66"/>
      <c r="C1289" s="53"/>
      <c r="D1289" s="264" t="s">
        <v>144</v>
      </c>
      <c r="E1289" s="265"/>
      <c r="F1289" s="265"/>
      <c r="G1289" s="265"/>
      <c r="H1289" s="265"/>
      <c r="I1289" s="265"/>
      <c r="J1289" s="266"/>
      <c r="K1289" s="168"/>
      <c r="L1289" s="192" t="s">
        <v>145</v>
      </c>
      <c r="M1289" s="171"/>
      <c r="N1289" s="192" t="s">
        <v>146</v>
      </c>
      <c r="O1289" s="174"/>
      <c r="P1289" s="67"/>
    </row>
    <row r="1290" spans="2:21" ht="19.5" customHeight="1">
      <c r="B1290" s="66"/>
      <c r="C1290" s="53"/>
      <c r="D1290" s="264" t="s">
        <v>147</v>
      </c>
      <c r="E1290" s="265"/>
      <c r="F1290" s="265"/>
      <c r="G1290" s="265"/>
      <c r="H1290" s="265"/>
      <c r="I1290" s="265"/>
      <c r="J1290" s="266"/>
      <c r="K1290" s="168"/>
      <c r="L1290" s="192" t="s">
        <v>148</v>
      </c>
      <c r="M1290" s="171"/>
      <c r="N1290" s="192" t="s">
        <v>149</v>
      </c>
      <c r="O1290" s="174"/>
      <c r="P1290" s="67"/>
    </row>
    <row r="1291" spans="2:21" ht="19.5" customHeight="1">
      <c r="B1291" s="66"/>
      <c r="C1291" s="53"/>
      <c r="D1291" s="264" t="s">
        <v>150</v>
      </c>
      <c r="E1291" s="265"/>
      <c r="F1291" s="265"/>
      <c r="G1291" s="265"/>
      <c r="H1291" s="265"/>
      <c r="I1291" s="265"/>
      <c r="J1291" s="266"/>
      <c r="K1291" s="168"/>
      <c r="L1291" s="192" t="s">
        <v>151</v>
      </c>
      <c r="M1291" s="171"/>
      <c r="N1291" s="203" t="s">
        <v>152</v>
      </c>
      <c r="O1291" s="175"/>
      <c r="P1291" s="67"/>
    </row>
    <row r="1292" spans="2:21" ht="19.5" customHeight="1" thickBot="1">
      <c r="B1292" s="66"/>
      <c r="C1292" s="53"/>
      <c r="D1292" s="264" t="s">
        <v>153</v>
      </c>
      <c r="E1292" s="265"/>
      <c r="F1292" s="265"/>
      <c r="G1292" s="265"/>
      <c r="H1292" s="265"/>
      <c r="I1292" s="265"/>
      <c r="J1292" s="266"/>
      <c r="K1292" s="168"/>
      <c r="L1292" s="192" t="s">
        <v>154</v>
      </c>
      <c r="M1292" s="171"/>
      <c r="N1292" s="204" t="s">
        <v>155</v>
      </c>
      <c r="O1292" s="176">
        <f>SUM(K1285:K1293,M1285:M1293,O1285:O1291)</f>
        <v>0</v>
      </c>
      <c r="P1292" s="67"/>
    </row>
    <row r="1293" spans="2:21" ht="19.5" customHeight="1" thickTop="1" thickBot="1">
      <c r="B1293" s="66"/>
      <c r="C1293" s="53"/>
      <c r="D1293" s="269" t="s">
        <v>156</v>
      </c>
      <c r="E1293" s="270"/>
      <c r="F1293" s="270"/>
      <c r="G1293" s="270"/>
      <c r="H1293" s="270"/>
      <c r="I1293" s="270"/>
      <c r="J1293" s="271"/>
      <c r="K1293" s="169"/>
      <c r="L1293" s="202" t="s">
        <v>157</v>
      </c>
      <c r="M1293" s="172"/>
      <c r="N1293" s="205" t="s">
        <v>158</v>
      </c>
      <c r="O1293" s="177">
        <f>IF(D1268="単価契約",0,K1284-O1292)</f>
        <v>0</v>
      </c>
      <c r="P1293" s="67"/>
    </row>
    <row r="1294" spans="2:21" ht="19.5" customHeight="1" thickTop="1" thickBot="1">
      <c r="B1294" s="91"/>
      <c r="C1294" s="92"/>
      <c r="D1294" s="92"/>
      <c r="E1294" s="92"/>
      <c r="F1294" s="92"/>
      <c r="G1294" s="92"/>
      <c r="H1294" s="92"/>
      <c r="I1294" s="92"/>
      <c r="J1294" s="92"/>
      <c r="K1294" s="92"/>
      <c r="L1294" s="92"/>
      <c r="M1294" s="92"/>
      <c r="N1294" s="92"/>
      <c r="O1294" s="92"/>
      <c r="P1294" s="93"/>
    </row>
    <row r="1295" spans="2:21" ht="19.5" customHeight="1">
      <c r="C1295" s="281" t="s">
        <v>159</v>
      </c>
    </row>
    <row r="1296" spans="2:21" ht="19.5" customHeight="1">
      <c r="C1296" s="281"/>
    </row>
    <row r="1297" spans="3:3" ht="19.5" customHeight="1">
      <c r="C1297" s="281"/>
    </row>
    <row r="1298" spans="3:3" ht="19.5" customHeight="1">
      <c r="C1298" s="281"/>
    </row>
    <row r="1299" spans="3:3" ht="19.5" customHeight="1">
      <c r="C1299" s="281"/>
    </row>
    <row r="1300" spans="3:3" ht="19.5" customHeight="1">
      <c r="C1300" s="281"/>
    </row>
    <row r="1301" spans="3:3" ht="19.5" customHeight="1">
      <c r="C1301" s="281"/>
    </row>
    <row r="1302" spans="3:3" ht="19.5" customHeight="1">
      <c r="C1302" s="281"/>
    </row>
    <row r="1303" spans="3:3" ht="19.5" customHeight="1">
      <c r="C1303" s="281"/>
    </row>
    <row r="1304" spans="3:3" ht="19.5" customHeight="1">
      <c r="C1304" s="281"/>
    </row>
    <row r="1305" spans="3:3" ht="12" customHeight="1">
      <c r="C1305" s="281"/>
    </row>
    <row r="1306" spans="3:3" ht="12" customHeight="1">
      <c r="C1306" s="281"/>
    </row>
    <row r="1307" spans="3:3" ht="12" customHeight="1">
      <c r="C1307" s="281"/>
    </row>
    <row r="1308" spans="3:3" ht="12" customHeight="1">
      <c r="C1308" s="281"/>
    </row>
    <row r="1309" spans="3:3" ht="12" customHeight="1">
      <c r="C1309" s="281"/>
    </row>
    <row r="1310" spans="3:3" ht="12" customHeight="1">
      <c r="C1310" s="281"/>
    </row>
    <row r="1311" spans="3:3" ht="12" customHeight="1">
      <c r="C1311" s="281"/>
    </row>
    <row r="1312" spans="3:3" ht="12" customHeight="1">
      <c r="C1312" s="281"/>
    </row>
    <row r="1313" spans="2:21" ht="12" customHeight="1">
      <c r="C1313" s="281"/>
    </row>
    <row r="1314" spans="2:21" ht="12" customHeight="1">
      <c r="C1314" s="282"/>
    </row>
    <row r="1315" spans="2:21" ht="17.25" customHeight="1" thickBot="1">
      <c r="B1315" s="35"/>
      <c r="C1315" s="283" t="s">
        <v>82</v>
      </c>
      <c r="D1315" s="283"/>
      <c r="E1315" s="283"/>
      <c r="F1315" s="283"/>
      <c r="G1315" s="283"/>
      <c r="H1315" s="283"/>
      <c r="I1315" s="285">
        <v>24</v>
      </c>
      <c r="J1315" s="285"/>
      <c r="K1315" s="36"/>
      <c r="L1315" s="36"/>
      <c r="M1315" s="36"/>
      <c r="N1315" s="36"/>
      <c r="O1315" s="36"/>
      <c r="P1315" s="37"/>
      <c r="T1315" s="29" t="s">
        <v>83</v>
      </c>
    </row>
    <row r="1316" spans="2:21" ht="17.25" customHeight="1" thickTop="1">
      <c r="B1316" s="38"/>
      <c r="C1316" s="284"/>
      <c r="D1316" s="284"/>
      <c r="E1316" s="284"/>
      <c r="F1316" s="284"/>
      <c r="G1316" s="284"/>
      <c r="H1316" s="284"/>
      <c r="I1316" s="286"/>
      <c r="J1316" s="286"/>
      <c r="K1316" s="31"/>
      <c r="L1316" s="232" t="s">
        <v>84</v>
      </c>
      <c r="M1316" s="233"/>
      <c r="N1316" s="233"/>
      <c r="O1316" s="233"/>
      <c r="P1316" s="234"/>
      <c r="T1316" s="29" t="s">
        <v>85</v>
      </c>
    </row>
    <row r="1317" spans="2:21" ht="9.75" customHeight="1">
      <c r="B1317" s="38"/>
      <c r="C1317" s="31"/>
      <c r="D1317" s="31"/>
      <c r="E1317" s="31"/>
      <c r="F1317" s="31"/>
      <c r="G1317" s="31"/>
      <c r="H1317" s="31"/>
      <c r="I1317" s="31"/>
      <c r="J1317" s="31"/>
      <c r="K1317" s="31"/>
      <c r="L1317" s="235"/>
      <c r="M1317" s="236"/>
      <c r="N1317" s="236"/>
      <c r="O1317" s="236"/>
      <c r="P1317" s="237"/>
    </row>
    <row r="1318" spans="2:21" ht="17.25" customHeight="1">
      <c r="B1318" s="38"/>
      <c r="C1318" s="186" t="s">
        <v>56</v>
      </c>
      <c r="D1318" s="275">
        <f>IF(基本情報入力欄!D11="","",基本情報入力欄!D11)</f>
        <v>44536</v>
      </c>
      <c r="E1318" s="276"/>
      <c r="F1318" s="276"/>
      <c r="G1318" s="276"/>
      <c r="H1318" s="276"/>
      <c r="I1318" s="277"/>
      <c r="J1318" s="56"/>
      <c r="K1318" s="31"/>
      <c r="L1318" s="235"/>
      <c r="M1318" s="236"/>
      <c r="N1318" s="236"/>
      <c r="O1318" s="236"/>
      <c r="P1318" s="237"/>
    </row>
    <row r="1319" spans="2:21" ht="11.25" customHeight="1" thickBot="1">
      <c r="B1319" s="38"/>
      <c r="C1319" s="36"/>
      <c r="D1319" s="36"/>
      <c r="E1319" s="36"/>
      <c r="F1319" s="36"/>
      <c r="G1319" s="36"/>
      <c r="H1319" s="36"/>
      <c r="I1319" s="57"/>
      <c r="J1319" s="41"/>
      <c r="K1319" s="31"/>
      <c r="L1319" s="238"/>
      <c r="M1319" s="239"/>
      <c r="N1319" s="239"/>
      <c r="O1319" s="239"/>
      <c r="P1319" s="240"/>
    </row>
    <row r="1320" spans="2:21" ht="12" customHeight="1" thickTop="1">
      <c r="B1320" s="38"/>
      <c r="C1320" s="31"/>
      <c r="D1320" s="31"/>
      <c r="E1320" s="31"/>
      <c r="F1320" s="31"/>
      <c r="G1320" s="31"/>
      <c r="H1320" s="31"/>
      <c r="I1320" s="31"/>
      <c r="J1320" s="31"/>
      <c r="K1320" s="31"/>
      <c r="L1320" s="44"/>
      <c r="M1320" s="44"/>
      <c r="N1320" s="44"/>
      <c r="O1320" s="44"/>
      <c r="P1320" s="40"/>
      <c r="Q1320" s="45"/>
      <c r="R1320" s="45"/>
      <c r="S1320" s="45"/>
      <c r="T1320" s="45"/>
    </row>
    <row r="1321" spans="2:21" ht="17.25" customHeight="1" thickBot="1">
      <c r="B1321" s="38"/>
      <c r="C1321" s="31" t="s">
        <v>91</v>
      </c>
      <c r="D1321" s="31"/>
      <c r="E1321" s="31"/>
      <c r="F1321" s="31"/>
      <c r="G1321" s="31"/>
      <c r="H1321" s="31"/>
      <c r="I1321" s="31"/>
      <c r="J1321" s="31"/>
      <c r="K1321" s="31"/>
      <c r="L1321" s="44"/>
      <c r="M1321" s="44"/>
      <c r="N1321" s="44"/>
      <c r="O1321" s="44"/>
      <c r="P1321" s="40"/>
      <c r="Q1321" s="45"/>
      <c r="R1321" s="45"/>
      <c r="S1321" s="45"/>
      <c r="T1321" s="45"/>
    </row>
    <row r="1322" spans="2:21" ht="17.25" customHeight="1">
      <c r="B1322" s="60" t="s">
        <v>92</v>
      </c>
      <c r="C1322" s="185" t="s">
        <v>93</v>
      </c>
      <c r="D1322" s="278"/>
      <c r="E1322" s="279"/>
      <c r="F1322" s="279"/>
      <c r="G1322" s="279"/>
      <c r="H1322" s="279"/>
      <c r="I1322" s="279"/>
      <c r="J1322" s="280"/>
      <c r="K1322" s="61"/>
      <c r="L1322" s="62"/>
      <c r="M1322" s="63" t="s">
        <v>94</v>
      </c>
      <c r="N1322" s="61"/>
      <c r="O1322" s="61"/>
      <c r="P1322" s="64"/>
      <c r="R1322" s="65"/>
      <c r="S1322" s="31" t="s">
        <v>95</v>
      </c>
    </row>
    <row r="1323" spans="2:21" ht="17.25" customHeight="1">
      <c r="B1323" s="66"/>
      <c r="C1323" s="186" t="s">
        <v>96</v>
      </c>
      <c r="D1323" s="223"/>
      <c r="E1323" s="224"/>
      <c r="F1323" s="224"/>
      <c r="G1323" s="224"/>
      <c r="H1323" s="224"/>
      <c r="I1323" s="224"/>
      <c r="J1323" s="224"/>
      <c r="K1323" s="224"/>
      <c r="L1323" s="225"/>
      <c r="M1323" s="241" t="s">
        <v>194</v>
      </c>
      <c r="N1323" s="231"/>
      <c r="O1323" s="231"/>
      <c r="P1323" s="67"/>
      <c r="R1323" s="68"/>
      <c r="S1323" s="29" t="s">
        <v>98</v>
      </c>
    </row>
    <row r="1324" spans="2:21" ht="17.25" customHeight="1" thickBot="1">
      <c r="B1324" s="66"/>
      <c r="C1324" s="186" t="s">
        <v>99</v>
      </c>
      <c r="D1324" s="242"/>
      <c r="E1324" s="243"/>
      <c r="F1324" s="243"/>
      <c r="G1324" s="243"/>
      <c r="H1324" s="244"/>
      <c r="I1324" s="69"/>
      <c r="J1324" s="70"/>
      <c r="K1324" s="71"/>
      <c r="L1324" s="71"/>
      <c r="M1324" s="231" t="s">
        <v>195</v>
      </c>
      <c r="N1324" s="231"/>
      <c r="O1324" s="231"/>
      <c r="P1324" s="67"/>
    </row>
    <row r="1325" spans="2:21" ht="17.25" customHeight="1">
      <c r="B1325" s="66"/>
      <c r="C1325" s="186" t="s">
        <v>100</v>
      </c>
      <c r="D1325" s="245"/>
      <c r="E1325" s="246"/>
      <c r="F1325" s="246"/>
      <c r="G1325" s="246"/>
      <c r="H1325" s="246"/>
      <c r="I1325" s="246"/>
      <c r="J1325" s="247"/>
      <c r="K1325" s="195" t="s">
        <v>101</v>
      </c>
      <c r="L1325" s="72"/>
      <c r="M1325" s="231" t="s">
        <v>97</v>
      </c>
      <c r="N1325" s="231"/>
      <c r="O1325" s="231"/>
      <c r="P1325" s="67"/>
      <c r="R1325" s="73" t="s">
        <v>102</v>
      </c>
      <c r="S1325" s="74"/>
      <c r="T1325" s="74"/>
      <c r="U1325" s="75"/>
    </row>
    <row r="1326" spans="2:21" ht="17.25" customHeight="1">
      <c r="B1326" s="66"/>
      <c r="C1326" s="190"/>
      <c r="D1326" s="248" t="s">
        <v>103</v>
      </c>
      <c r="E1326" s="249"/>
      <c r="F1326" s="249"/>
      <c r="G1326" s="249"/>
      <c r="H1326" s="249"/>
      <c r="I1326" s="249"/>
      <c r="J1326" s="249"/>
      <c r="K1326" s="182" t="s">
        <v>104</v>
      </c>
      <c r="L1326" s="182" t="s">
        <v>105</v>
      </c>
      <c r="M1326" s="182" t="s">
        <v>106</v>
      </c>
      <c r="N1326" s="163" t="s">
        <v>107</v>
      </c>
      <c r="O1326" s="53"/>
      <c r="P1326" s="67"/>
      <c r="R1326" s="76"/>
      <c r="S1326" s="31" t="s">
        <v>108</v>
      </c>
      <c r="T1326" s="31"/>
      <c r="U1326" s="77"/>
    </row>
    <row r="1327" spans="2:21" ht="17.25" customHeight="1">
      <c r="B1327" s="66"/>
      <c r="C1327" s="190" t="s">
        <v>109</v>
      </c>
      <c r="D1327" s="250"/>
      <c r="E1327" s="251"/>
      <c r="F1327" s="251"/>
      <c r="G1327" s="251"/>
      <c r="H1327" s="251"/>
      <c r="I1327" s="251"/>
      <c r="J1327" s="251"/>
      <c r="K1327" s="78"/>
      <c r="L1327" s="179"/>
      <c r="M1327" s="206"/>
      <c r="N1327" s="207">
        <f t="shared" ref="N1327:N1335" si="23">L1327*M1327</f>
        <v>0</v>
      </c>
      <c r="O1327" s="193" t="s">
        <v>101</v>
      </c>
      <c r="P1327" s="67"/>
      <c r="Q1327" s="31"/>
      <c r="R1327" s="76" t="s">
        <v>110</v>
      </c>
      <c r="S1327" s="31"/>
      <c r="T1327" s="31"/>
      <c r="U1327" s="77"/>
    </row>
    <row r="1328" spans="2:21" ht="17.25" customHeight="1">
      <c r="B1328" s="66"/>
      <c r="C1328" s="190" t="s">
        <v>111</v>
      </c>
      <c r="D1328" s="250"/>
      <c r="E1328" s="251"/>
      <c r="F1328" s="251"/>
      <c r="G1328" s="251"/>
      <c r="H1328" s="251"/>
      <c r="I1328" s="251"/>
      <c r="J1328" s="251"/>
      <c r="K1328" s="78"/>
      <c r="L1328" s="179"/>
      <c r="M1328" s="206"/>
      <c r="N1328" s="207">
        <f t="shared" si="23"/>
        <v>0</v>
      </c>
      <c r="O1328" s="79"/>
      <c r="P1328" s="67"/>
      <c r="Q1328" s="31"/>
      <c r="R1328" s="76"/>
      <c r="S1328" s="31"/>
      <c r="T1328" s="31"/>
      <c r="U1328" s="77"/>
    </row>
    <row r="1329" spans="2:21" ht="17.25" customHeight="1">
      <c r="B1329" s="66"/>
      <c r="C1329" s="190" t="s">
        <v>112</v>
      </c>
      <c r="D1329" s="267"/>
      <c r="E1329" s="268"/>
      <c r="F1329" s="268"/>
      <c r="G1329" s="268"/>
      <c r="H1329" s="268"/>
      <c r="I1329" s="268"/>
      <c r="J1329" s="268"/>
      <c r="K1329" s="80"/>
      <c r="L1329" s="180"/>
      <c r="M1329" s="208"/>
      <c r="N1329" s="207">
        <f t="shared" si="23"/>
        <v>0</v>
      </c>
      <c r="O1329" s="79"/>
      <c r="P1329" s="67"/>
      <c r="Q1329" s="31"/>
      <c r="R1329" s="76"/>
      <c r="S1329" s="31"/>
      <c r="T1329" s="31"/>
      <c r="U1329" s="77"/>
    </row>
    <row r="1330" spans="2:21" ht="17.25" customHeight="1">
      <c r="B1330" s="66"/>
      <c r="C1330" s="190" t="s">
        <v>113</v>
      </c>
      <c r="D1330" s="267"/>
      <c r="E1330" s="268"/>
      <c r="F1330" s="268"/>
      <c r="G1330" s="268"/>
      <c r="H1330" s="268"/>
      <c r="I1330" s="268"/>
      <c r="J1330" s="268"/>
      <c r="K1330" s="80"/>
      <c r="L1330" s="180"/>
      <c r="M1330" s="208"/>
      <c r="N1330" s="207">
        <f t="shared" si="23"/>
        <v>0</v>
      </c>
      <c r="O1330" s="79"/>
      <c r="P1330" s="67"/>
      <c r="Q1330" s="31"/>
      <c r="R1330" s="76"/>
      <c r="S1330" s="31"/>
      <c r="T1330" s="31"/>
      <c r="U1330" s="77"/>
    </row>
    <row r="1331" spans="2:21" ht="17.25" customHeight="1">
      <c r="B1331" s="66"/>
      <c r="C1331" s="190" t="s">
        <v>114</v>
      </c>
      <c r="D1331" s="267"/>
      <c r="E1331" s="268"/>
      <c r="F1331" s="268"/>
      <c r="G1331" s="268"/>
      <c r="H1331" s="268"/>
      <c r="I1331" s="268"/>
      <c r="J1331" s="268"/>
      <c r="K1331" s="80"/>
      <c r="L1331" s="180"/>
      <c r="M1331" s="208"/>
      <c r="N1331" s="207">
        <f t="shared" si="23"/>
        <v>0</v>
      </c>
      <c r="O1331" s="79"/>
      <c r="P1331" s="67"/>
      <c r="Q1331" s="31"/>
      <c r="R1331" s="76"/>
      <c r="S1331" s="31"/>
      <c r="T1331" s="31"/>
      <c r="U1331" s="77"/>
    </row>
    <row r="1332" spans="2:21" ht="17.25" customHeight="1">
      <c r="B1332" s="66"/>
      <c r="C1332" s="190" t="s">
        <v>115</v>
      </c>
      <c r="D1332" s="250"/>
      <c r="E1332" s="251"/>
      <c r="F1332" s="251"/>
      <c r="G1332" s="251"/>
      <c r="H1332" s="251"/>
      <c r="I1332" s="251"/>
      <c r="J1332" s="251"/>
      <c r="K1332" s="78"/>
      <c r="L1332" s="179"/>
      <c r="M1332" s="206"/>
      <c r="N1332" s="207">
        <f t="shared" si="23"/>
        <v>0</v>
      </c>
      <c r="O1332" s="79"/>
      <c r="P1332" s="67"/>
      <c r="Q1332" s="31"/>
      <c r="R1332" s="76"/>
      <c r="S1332" s="31"/>
      <c r="T1332" s="31"/>
      <c r="U1332" s="77"/>
    </row>
    <row r="1333" spans="2:21" ht="17.25" customHeight="1">
      <c r="B1333" s="66"/>
      <c r="C1333" s="190" t="s">
        <v>116</v>
      </c>
      <c r="D1333" s="250"/>
      <c r="E1333" s="251"/>
      <c r="F1333" s="251"/>
      <c r="G1333" s="251"/>
      <c r="H1333" s="251"/>
      <c r="I1333" s="251"/>
      <c r="J1333" s="251"/>
      <c r="K1333" s="78"/>
      <c r="L1333" s="179"/>
      <c r="M1333" s="206"/>
      <c r="N1333" s="207">
        <f t="shared" si="23"/>
        <v>0</v>
      </c>
      <c r="O1333" s="79"/>
      <c r="P1333" s="67"/>
      <c r="Q1333" s="31"/>
      <c r="R1333" s="76"/>
      <c r="S1333" s="31"/>
      <c r="T1333" s="31"/>
      <c r="U1333" s="77"/>
    </row>
    <row r="1334" spans="2:21" ht="17.25" customHeight="1">
      <c r="B1334" s="66"/>
      <c r="C1334" s="190" t="s">
        <v>117</v>
      </c>
      <c r="D1334" s="250"/>
      <c r="E1334" s="251"/>
      <c r="F1334" s="251"/>
      <c r="G1334" s="251"/>
      <c r="H1334" s="251"/>
      <c r="I1334" s="251"/>
      <c r="J1334" s="251"/>
      <c r="K1334" s="78"/>
      <c r="L1334" s="179"/>
      <c r="M1334" s="206"/>
      <c r="N1334" s="207">
        <f t="shared" si="23"/>
        <v>0</v>
      </c>
      <c r="O1334" s="79"/>
      <c r="P1334" s="67"/>
      <c r="Q1334" s="31"/>
      <c r="R1334" s="76"/>
      <c r="S1334" s="31"/>
      <c r="T1334" s="31"/>
      <c r="U1334" s="77"/>
    </row>
    <row r="1335" spans="2:21" ht="17.25" customHeight="1">
      <c r="B1335" s="66"/>
      <c r="C1335" s="190" t="s">
        <v>118</v>
      </c>
      <c r="D1335" s="267"/>
      <c r="E1335" s="268"/>
      <c r="F1335" s="268"/>
      <c r="G1335" s="268"/>
      <c r="H1335" s="268"/>
      <c r="I1335" s="268"/>
      <c r="J1335" s="268"/>
      <c r="K1335" s="80"/>
      <c r="L1335" s="180"/>
      <c r="M1335" s="208"/>
      <c r="N1335" s="207">
        <f t="shared" si="23"/>
        <v>0</v>
      </c>
      <c r="O1335" s="79"/>
      <c r="P1335" s="67"/>
      <c r="Q1335" s="31"/>
      <c r="R1335" s="76"/>
      <c r="S1335" s="31"/>
      <c r="T1335" s="31"/>
      <c r="U1335" s="77"/>
    </row>
    <row r="1336" spans="2:21" ht="17.25" customHeight="1">
      <c r="B1336" s="66"/>
      <c r="C1336" s="191" t="s">
        <v>119</v>
      </c>
      <c r="D1336" s="272">
        <f>SUM(N1327:N1335)</f>
        <v>0</v>
      </c>
      <c r="E1336" s="273"/>
      <c r="F1336" s="273"/>
      <c r="G1336" s="273"/>
      <c r="H1336" s="273"/>
      <c r="I1336" s="273"/>
      <c r="J1336" s="274"/>
      <c r="K1336" s="189" t="s">
        <v>120</v>
      </c>
      <c r="L1336" s="209" t="str">
        <f>IF(D1325="","",IF(D1325="単価契約","",(O1349+D1336)/D1325))</f>
        <v/>
      </c>
      <c r="M1336" s="194" t="s">
        <v>121</v>
      </c>
      <c r="N1336" s="81"/>
      <c r="O1336" s="81"/>
      <c r="P1336" s="82"/>
      <c r="Q1336" s="83"/>
      <c r="R1336" s="76" t="s">
        <v>122</v>
      </c>
      <c r="S1336" s="31"/>
      <c r="T1336" s="31"/>
      <c r="U1336" s="77"/>
    </row>
    <row r="1337" spans="2:21" ht="17.25" customHeight="1">
      <c r="B1337" s="66"/>
      <c r="C1337" s="187" t="s">
        <v>123</v>
      </c>
      <c r="D1337" s="252">
        <f>ROUNDDOWN(D1336*K1337,0)</f>
        <v>0</v>
      </c>
      <c r="E1337" s="253"/>
      <c r="F1337" s="253"/>
      <c r="G1337" s="253"/>
      <c r="H1337" s="253"/>
      <c r="I1337" s="253"/>
      <c r="J1337" s="254"/>
      <c r="K1337" s="84"/>
      <c r="L1337" s="85" t="s">
        <v>124</v>
      </c>
      <c r="M1337" s="81"/>
      <c r="N1337" s="81"/>
      <c r="O1337" s="81"/>
      <c r="P1337" s="82"/>
      <c r="Q1337" s="83"/>
      <c r="R1337" s="76" t="s">
        <v>125</v>
      </c>
      <c r="S1337" s="31"/>
      <c r="T1337" s="31"/>
      <c r="U1337" s="77"/>
    </row>
    <row r="1338" spans="2:21" ht="17.25" customHeight="1">
      <c r="B1338" s="66"/>
      <c r="C1338" s="188" t="s">
        <v>126</v>
      </c>
      <c r="D1338" s="255">
        <f>SUM(D1336:J1337)</f>
        <v>0</v>
      </c>
      <c r="E1338" s="256"/>
      <c r="F1338" s="256"/>
      <c r="G1338" s="256"/>
      <c r="H1338" s="256"/>
      <c r="I1338" s="256"/>
      <c r="J1338" s="257"/>
      <c r="K1338" s="53"/>
      <c r="L1338" s="53" t="s">
        <v>127</v>
      </c>
      <c r="M1338" s="53"/>
      <c r="N1338" s="53"/>
      <c r="O1338" s="53"/>
      <c r="P1338" s="67"/>
      <c r="R1338" s="76"/>
      <c r="S1338" s="31"/>
      <c r="T1338" s="31"/>
      <c r="U1338" s="77"/>
    </row>
    <row r="1339" spans="2:21" ht="18" customHeight="1">
      <c r="B1339" s="66"/>
      <c r="C1339" s="53"/>
      <c r="D1339" s="53"/>
      <c r="E1339" s="53"/>
      <c r="F1339" s="53"/>
      <c r="G1339" s="53"/>
      <c r="H1339" s="53"/>
      <c r="I1339" s="53"/>
      <c r="J1339" s="53"/>
      <c r="K1339" s="53"/>
      <c r="L1339" s="53"/>
      <c r="M1339" s="53"/>
      <c r="N1339" s="53"/>
      <c r="O1339" s="53"/>
      <c r="P1339" s="67"/>
      <c r="R1339" s="76" t="s">
        <v>128</v>
      </c>
      <c r="S1339" s="31"/>
      <c r="T1339" s="31"/>
      <c r="U1339" s="77"/>
    </row>
    <row r="1340" spans="2:21" ht="18" customHeight="1" thickBot="1">
      <c r="B1340" s="66"/>
      <c r="C1340" s="53"/>
      <c r="D1340" s="53" t="s">
        <v>129</v>
      </c>
      <c r="E1340" s="53"/>
      <c r="F1340" s="53"/>
      <c r="G1340" s="53"/>
      <c r="H1340" s="53"/>
      <c r="I1340" s="53"/>
      <c r="J1340" s="53"/>
      <c r="K1340" s="53"/>
      <c r="L1340" s="53"/>
      <c r="M1340" s="53"/>
      <c r="N1340" s="53"/>
      <c r="O1340" s="53"/>
      <c r="P1340" s="67"/>
      <c r="R1340" s="76" t="s">
        <v>130</v>
      </c>
      <c r="S1340" s="31"/>
      <c r="T1340" s="31"/>
      <c r="U1340" s="77"/>
    </row>
    <row r="1341" spans="2:21" ht="18" customHeight="1" thickTop="1" thickBot="1">
      <c r="B1341" s="66"/>
      <c r="C1341" s="53"/>
      <c r="D1341" s="258" t="s">
        <v>100</v>
      </c>
      <c r="E1341" s="259"/>
      <c r="F1341" s="259"/>
      <c r="G1341" s="259"/>
      <c r="H1341" s="259"/>
      <c r="I1341" s="259"/>
      <c r="J1341" s="260"/>
      <c r="K1341" s="178">
        <f>D1325</f>
        <v>0</v>
      </c>
      <c r="L1341" s="181"/>
      <c r="M1341" s="181"/>
      <c r="N1341" s="181"/>
      <c r="O1341" s="87"/>
      <c r="P1341" s="67"/>
      <c r="R1341" s="88" t="s">
        <v>131</v>
      </c>
      <c r="S1341" s="89"/>
      <c r="T1341" s="89"/>
      <c r="U1341" s="90"/>
    </row>
    <row r="1342" spans="2:21" ht="19.5" customHeight="1">
      <c r="B1342" s="66"/>
      <c r="C1342" s="53"/>
      <c r="D1342" s="261" t="s">
        <v>132</v>
      </c>
      <c r="E1342" s="262"/>
      <c r="F1342" s="262"/>
      <c r="G1342" s="262"/>
      <c r="H1342" s="262"/>
      <c r="I1342" s="262"/>
      <c r="J1342" s="263"/>
      <c r="K1342" s="167"/>
      <c r="L1342" s="191" t="s">
        <v>133</v>
      </c>
      <c r="M1342" s="170"/>
      <c r="N1342" s="191" t="s">
        <v>134</v>
      </c>
      <c r="O1342" s="173"/>
      <c r="P1342" s="67"/>
    </row>
    <row r="1343" spans="2:21" ht="19.5" customHeight="1">
      <c r="B1343" s="66"/>
      <c r="C1343" s="53"/>
      <c r="D1343" s="264" t="s">
        <v>135</v>
      </c>
      <c r="E1343" s="265"/>
      <c r="F1343" s="265"/>
      <c r="G1343" s="265"/>
      <c r="H1343" s="265"/>
      <c r="I1343" s="265"/>
      <c r="J1343" s="266"/>
      <c r="K1343" s="168"/>
      <c r="L1343" s="192" t="s">
        <v>136</v>
      </c>
      <c r="M1343" s="171"/>
      <c r="N1343" s="192" t="s">
        <v>137</v>
      </c>
      <c r="O1343" s="174"/>
      <c r="P1343" s="67"/>
    </row>
    <row r="1344" spans="2:21" ht="19.5" customHeight="1">
      <c r="B1344" s="66"/>
      <c r="C1344" s="53"/>
      <c r="D1344" s="264" t="s">
        <v>138</v>
      </c>
      <c r="E1344" s="265"/>
      <c r="F1344" s="265"/>
      <c r="G1344" s="265"/>
      <c r="H1344" s="265"/>
      <c r="I1344" s="265"/>
      <c r="J1344" s="266"/>
      <c r="K1344" s="168"/>
      <c r="L1344" s="192" t="s">
        <v>139</v>
      </c>
      <c r="M1344" s="171"/>
      <c r="N1344" s="192" t="s">
        <v>140</v>
      </c>
      <c r="O1344" s="174"/>
      <c r="P1344" s="67"/>
    </row>
    <row r="1345" spans="2:16" ht="19.5" customHeight="1">
      <c r="B1345" s="66"/>
      <c r="C1345" s="53"/>
      <c r="D1345" s="264" t="s">
        <v>141</v>
      </c>
      <c r="E1345" s="265"/>
      <c r="F1345" s="265"/>
      <c r="G1345" s="265"/>
      <c r="H1345" s="265"/>
      <c r="I1345" s="265"/>
      <c r="J1345" s="266"/>
      <c r="K1345" s="168"/>
      <c r="L1345" s="192" t="s">
        <v>142</v>
      </c>
      <c r="M1345" s="171"/>
      <c r="N1345" s="192" t="s">
        <v>143</v>
      </c>
      <c r="O1345" s="174"/>
      <c r="P1345" s="67"/>
    </row>
    <row r="1346" spans="2:16" ht="19.5" customHeight="1">
      <c r="B1346" s="66"/>
      <c r="C1346" s="53"/>
      <c r="D1346" s="264" t="s">
        <v>144</v>
      </c>
      <c r="E1346" s="265"/>
      <c r="F1346" s="265"/>
      <c r="G1346" s="265"/>
      <c r="H1346" s="265"/>
      <c r="I1346" s="265"/>
      <c r="J1346" s="266"/>
      <c r="K1346" s="168"/>
      <c r="L1346" s="192" t="s">
        <v>145</v>
      </c>
      <c r="M1346" s="171"/>
      <c r="N1346" s="192" t="s">
        <v>146</v>
      </c>
      <c r="O1346" s="174"/>
      <c r="P1346" s="67"/>
    </row>
    <row r="1347" spans="2:16" ht="19.5" customHeight="1">
      <c r="B1347" s="66"/>
      <c r="C1347" s="53"/>
      <c r="D1347" s="264" t="s">
        <v>147</v>
      </c>
      <c r="E1347" s="265"/>
      <c r="F1347" s="265"/>
      <c r="G1347" s="265"/>
      <c r="H1347" s="265"/>
      <c r="I1347" s="265"/>
      <c r="J1347" s="266"/>
      <c r="K1347" s="168"/>
      <c r="L1347" s="192" t="s">
        <v>148</v>
      </c>
      <c r="M1347" s="171"/>
      <c r="N1347" s="192" t="s">
        <v>149</v>
      </c>
      <c r="O1347" s="174"/>
      <c r="P1347" s="67"/>
    </row>
    <row r="1348" spans="2:16" ht="19.5" customHeight="1">
      <c r="B1348" s="66"/>
      <c r="C1348" s="53"/>
      <c r="D1348" s="264" t="s">
        <v>150</v>
      </c>
      <c r="E1348" s="265"/>
      <c r="F1348" s="265"/>
      <c r="G1348" s="265"/>
      <c r="H1348" s="265"/>
      <c r="I1348" s="265"/>
      <c r="J1348" s="266"/>
      <c r="K1348" s="168"/>
      <c r="L1348" s="192" t="s">
        <v>151</v>
      </c>
      <c r="M1348" s="171"/>
      <c r="N1348" s="203" t="s">
        <v>152</v>
      </c>
      <c r="O1348" s="175"/>
      <c r="P1348" s="67"/>
    </row>
    <row r="1349" spans="2:16" ht="19.5" customHeight="1" thickBot="1">
      <c r="B1349" s="66"/>
      <c r="C1349" s="53"/>
      <c r="D1349" s="264" t="s">
        <v>153</v>
      </c>
      <c r="E1349" s="265"/>
      <c r="F1349" s="265"/>
      <c r="G1349" s="265"/>
      <c r="H1349" s="265"/>
      <c r="I1349" s="265"/>
      <c r="J1349" s="266"/>
      <c r="K1349" s="168"/>
      <c r="L1349" s="192" t="s">
        <v>154</v>
      </c>
      <c r="M1349" s="171"/>
      <c r="N1349" s="204" t="s">
        <v>155</v>
      </c>
      <c r="O1349" s="176">
        <f>SUM(K1342:K1350,M1342:M1350,O1342:O1348)</f>
        <v>0</v>
      </c>
      <c r="P1349" s="67"/>
    </row>
    <row r="1350" spans="2:16" ht="19.5" customHeight="1" thickTop="1" thickBot="1">
      <c r="B1350" s="66"/>
      <c r="C1350" s="53"/>
      <c r="D1350" s="269" t="s">
        <v>156</v>
      </c>
      <c r="E1350" s="270"/>
      <c r="F1350" s="270"/>
      <c r="G1350" s="270"/>
      <c r="H1350" s="270"/>
      <c r="I1350" s="270"/>
      <c r="J1350" s="271"/>
      <c r="K1350" s="169"/>
      <c r="L1350" s="202" t="s">
        <v>157</v>
      </c>
      <c r="M1350" s="172"/>
      <c r="N1350" s="205" t="s">
        <v>158</v>
      </c>
      <c r="O1350" s="177">
        <f>IF(D1325="単価契約",0,K1341-O1349)</f>
        <v>0</v>
      </c>
      <c r="P1350" s="67"/>
    </row>
    <row r="1351" spans="2:16" ht="19.5" customHeight="1" thickTop="1" thickBot="1">
      <c r="B1351" s="91"/>
      <c r="C1351" s="92"/>
      <c r="D1351" s="92"/>
      <c r="E1351" s="92"/>
      <c r="F1351" s="92"/>
      <c r="G1351" s="92"/>
      <c r="H1351" s="92"/>
      <c r="I1351" s="92"/>
      <c r="J1351" s="92"/>
      <c r="K1351" s="92"/>
      <c r="L1351" s="92"/>
      <c r="M1351" s="92"/>
      <c r="N1351" s="92"/>
      <c r="O1351" s="92"/>
      <c r="P1351" s="93"/>
    </row>
    <row r="1352" spans="2:16" ht="19.5" customHeight="1">
      <c r="C1352" s="281" t="s">
        <v>159</v>
      </c>
    </row>
    <row r="1353" spans="2:16" ht="19.5" customHeight="1">
      <c r="C1353" s="281"/>
    </row>
    <row r="1354" spans="2:16" ht="19.5" customHeight="1">
      <c r="C1354" s="281"/>
    </row>
    <row r="1355" spans="2:16" ht="19.5" customHeight="1">
      <c r="C1355" s="281"/>
    </row>
    <row r="1356" spans="2:16" ht="19.5" customHeight="1">
      <c r="C1356" s="281"/>
    </row>
    <row r="1357" spans="2:16" ht="19.5" customHeight="1">
      <c r="C1357" s="281"/>
    </row>
    <row r="1358" spans="2:16" ht="19.5" customHeight="1">
      <c r="C1358" s="281"/>
    </row>
    <row r="1359" spans="2:16" ht="19.5" customHeight="1">
      <c r="C1359" s="281"/>
    </row>
    <row r="1360" spans="2:16" ht="19.5" customHeight="1">
      <c r="C1360" s="281"/>
    </row>
    <row r="1361" spans="2:20" ht="19.5" customHeight="1">
      <c r="C1361" s="281"/>
    </row>
    <row r="1362" spans="2:20" ht="12" customHeight="1">
      <c r="C1362" s="281"/>
    </row>
    <row r="1363" spans="2:20" ht="12" customHeight="1">
      <c r="C1363" s="281"/>
    </row>
    <row r="1364" spans="2:20" ht="12" customHeight="1">
      <c r="C1364" s="281"/>
    </row>
    <row r="1365" spans="2:20" ht="12" customHeight="1">
      <c r="C1365" s="281"/>
    </row>
    <row r="1366" spans="2:20" ht="12" customHeight="1">
      <c r="C1366" s="281"/>
    </row>
    <row r="1367" spans="2:20" ht="12" customHeight="1">
      <c r="C1367" s="281"/>
    </row>
    <row r="1368" spans="2:20" ht="12" customHeight="1">
      <c r="C1368" s="281"/>
    </row>
    <row r="1369" spans="2:20" ht="12" customHeight="1">
      <c r="C1369" s="281"/>
    </row>
    <row r="1370" spans="2:20" ht="12" customHeight="1">
      <c r="C1370" s="281"/>
    </row>
    <row r="1371" spans="2:20" ht="12" customHeight="1">
      <c r="C1371" s="282"/>
    </row>
    <row r="1372" spans="2:20" ht="17.25" customHeight="1" thickBot="1">
      <c r="B1372" s="35"/>
      <c r="C1372" s="283" t="s">
        <v>82</v>
      </c>
      <c r="D1372" s="283"/>
      <c r="E1372" s="283"/>
      <c r="F1372" s="283"/>
      <c r="G1372" s="283"/>
      <c r="H1372" s="283"/>
      <c r="I1372" s="285">
        <v>25</v>
      </c>
      <c r="J1372" s="285"/>
      <c r="K1372" s="36"/>
      <c r="L1372" s="36"/>
      <c r="M1372" s="36"/>
      <c r="N1372" s="36"/>
      <c r="O1372" s="36"/>
      <c r="P1372" s="37"/>
      <c r="T1372" s="29" t="s">
        <v>83</v>
      </c>
    </row>
    <row r="1373" spans="2:20" ht="17.25" customHeight="1" thickTop="1">
      <c r="B1373" s="38"/>
      <c r="C1373" s="284"/>
      <c r="D1373" s="284"/>
      <c r="E1373" s="284"/>
      <c r="F1373" s="284"/>
      <c r="G1373" s="284"/>
      <c r="H1373" s="284"/>
      <c r="I1373" s="286"/>
      <c r="J1373" s="286"/>
      <c r="K1373" s="31"/>
      <c r="L1373" s="232" t="s">
        <v>84</v>
      </c>
      <c r="M1373" s="233"/>
      <c r="N1373" s="233"/>
      <c r="O1373" s="233"/>
      <c r="P1373" s="234"/>
      <c r="T1373" s="29" t="s">
        <v>85</v>
      </c>
    </row>
    <row r="1374" spans="2:20" ht="9.75" customHeight="1">
      <c r="B1374" s="38"/>
      <c r="C1374" s="31"/>
      <c r="D1374" s="31"/>
      <c r="E1374" s="31"/>
      <c r="F1374" s="31"/>
      <c r="G1374" s="31"/>
      <c r="H1374" s="31"/>
      <c r="I1374" s="31"/>
      <c r="J1374" s="31"/>
      <c r="K1374" s="31"/>
      <c r="L1374" s="235"/>
      <c r="M1374" s="236"/>
      <c r="N1374" s="236"/>
      <c r="O1374" s="236"/>
      <c r="P1374" s="237"/>
    </row>
    <row r="1375" spans="2:20" ht="17.25" customHeight="1">
      <c r="B1375" s="38"/>
      <c r="C1375" s="186" t="s">
        <v>56</v>
      </c>
      <c r="D1375" s="275">
        <f>IF(基本情報入力欄!D11="","",基本情報入力欄!D11)</f>
        <v>44536</v>
      </c>
      <c r="E1375" s="276"/>
      <c r="F1375" s="276"/>
      <c r="G1375" s="276"/>
      <c r="H1375" s="276"/>
      <c r="I1375" s="277"/>
      <c r="J1375" s="56"/>
      <c r="K1375" s="31"/>
      <c r="L1375" s="235"/>
      <c r="M1375" s="236"/>
      <c r="N1375" s="236"/>
      <c r="O1375" s="236"/>
      <c r="P1375" s="237"/>
    </row>
    <row r="1376" spans="2:20" ht="11.25" thickBot="1">
      <c r="B1376" s="38"/>
      <c r="C1376" s="36"/>
      <c r="D1376" s="36"/>
      <c r="E1376" s="36"/>
      <c r="F1376" s="36"/>
      <c r="G1376" s="36"/>
      <c r="H1376" s="36"/>
      <c r="I1376" s="57"/>
      <c r="J1376" s="41"/>
      <c r="K1376" s="31"/>
      <c r="L1376" s="238"/>
      <c r="M1376" s="239"/>
      <c r="N1376" s="239"/>
      <c r="O1376" s="239"/>
      <c r="P1376" s="240"/>
    </row>
    <row r="1377" spans="2:21" ht="12" customHeight="1" thickTop="1">
      <c r="B1377" s="38"/>
      <c r="C1377" s="31"/>
      <c r="D1377" s="31"/>
      <c r="E1377" s="31"/>
      <c r="F1377" s="31"/>
      <c r="G1377" s="31"/>
      <c r="H1377" s="31"/>
      <c r="I1377" s="31"/>
      <c r="J1377" s="31"/>
      <c r="K1377" s="31"/>
      <c r="L1377" s="44"/>
      <c r="M1377" s="44"/>
      <c r="N1377" s="44"/>
      <c r="O1377" s="44"/>
      <c r="P1377" s="40"/>
      <c r="Q1377" s="45"/>
      <c r="R1377" s="45"/>
      <c r="S1377" s="45"/>
      <c r="T1377" s="45"/>
    </row>
    <row r="1378" spans="2:21" ht="17.25" customHeight="1" thickBot="1">
      <c r="B1378" s="38"/>
      <c r="C1378" s="31" t="s">
        <v>91</v>
      </c>
      <c r="D1378" s="31"/>
      <c r="E1378" s="31"/>
      <c r="F1378" s="31"/>
      <c r="G1378" s="31"/>
      <c r="H1378" s="31"/>
      <c r="I1378" s="31"/>
      <c r="J1378" s="31"/>
      <c r="K1378" s="31"/>
      <c r="L1378" s="44"/>
      <c r="M1378" s="44"/>
      <c r="N1378" s="44"/>
      <c r="O1378" s="44"/>
      <c r="P1378" s="40"/>
      <c r="Q1378" s="45"/>
      <c r="R1378" s="45"/>
      <c r="S1378" s="45"/>
      <c r="T1378" s="45"/>
    </row>
    <row r="1379" spans="2:21" ht="17.25" customHeight="1">
      <c r="B1379" s="60" t="s">
        <v>92</v>
      </c>
      <c r="C1379" s="185" t="s">
        <v>93</v>
      </c>
      <c r="D1379" s="278"/>
      <c r="E1379" s="279"/>
      <c r="F1379" s="279"/>
      <c r="G1379" s="279"/>
      <c r="H1379" s="279"/>
      <c r="I1379" s="279"/>
      <c r="J1379" s="280"/>
      <c r="K1379" s="61"/>
      <c r="L1379" s="62"/>
      <c r="M1379" s="63" t="s">
        <v>94</v>
      </c>
      <c r="N1379" s="61"/>
      <c r="O1379" s="61"/>
      <c r="P1379" s="64"/>
      <c r="R1379" s="65"/>
      <c r="S1379" s="31" t="s">
        <v>95</v>
      </c>
    </row>
    <row r="1380" spans="2:21" ht="17.25" customHeight="1">
      <c r="B1380" s="66"/>
      <c r="C1380" s="186" t="s">
        <v>96</v>
      </c>
      <c r="D1380" s="223"/>
      <c r="E1380" s="224"/>
      <c r="F1380" s="224"/>
      <c r="G1380" s="224"/>
      <c r="H1380" s="224"/>
      <c r="I1380" s="224"/>
      <c r="J1380" s="224"/>
      <c r="K1380" s="224"/>
      <c r="L1380" s="225"/>
      <c r="M1380" s="241" t="s">
        <v>194</v>
      </c>
      <c r="N1380" s="231"/>
      <c r="O1380" s="231"/>
      <c r="P1380" s="67"/>
      <c r="R1380" s="68"/>
      <c r="S1380" s="29" t="s">
        <v>98</v>
      </c>
    </row>
    <row r="1381" spans="2:21" ht="17.25" customHeight="1" thickBot="1">
      <c r="B1381" s="66"/>
      <c r="C1381" s="186" t="s">
        <v>99</v>
      </c>
      <c r="D1381" s="242"/>
      <c r="E1381" s="243"/>
      <c r="F1381" s="243"/>
      <c r="G1381" s="243"/>
      <c r="H1381" s="244"/>
      <c r="I1381" s="69"/>
      <c r="J1381" s="70"/>
      <c r="K1381" s="71"/>
      <c r="L1381" s="71"/>
      <c r="M1381" s="231" t="s">
        <v>195</v>
      </c>
      <c r="N1381" s="231"/>
      <c r="O1381" s="231"/>
      <c r="P1381" s="67"/>
    </row>
    <row r="1382" spans="2:21" ht="17.25" customHeight="1">
      <c r="B1382" s="66"/>
      <c r="C1382" s="186" t="s">
        <v>100</v>
      </c>
      <c r="D1382" s="245"/>
      <c r="E1382" s="246"/>
      <c r="F1382" s="246"/>
      <c r="G1382" s="246"/>
      <c r="H1382" s="246"/>
      <c r="I1382" s="246"/>
      <c r="J1382" s="247"/>
      <c r="K1382" s="195" t="s">
        <v>101</v>
      </c>
      <c r="L1382" s="72"/>
      <c r="M1382" s="231" t="s">
        <v>97</v>
      </c>
      <c r="N1382" s="231"/>
      <c r="O1382" s="231"/>
      <c r="P1382" s="67"/>
      <c r="R1382" s="73" t="s">
        <v>102</v>
      </c>
      <c r="S1382" s="74"/>
      <c r="T1382" s="74"/>
      <c r="U1382" s="75"/>
    </row>
    <row r="1383" spans="2:21" ht="17.25" customHeight="1">
      <c r="B1383" s="66"/>
      <c r="C1383" s="190"/>
      <c r="D1383" s="248" t="s">
        <v>103</v>
      </c>
      <c r="E1383" s="249"/>
      <c r="F1383" s="249"/>
      <c r="G1383" s="249"/>
      <c r="H1383" s="249"/>
      <c r="I1383" s="249"/>
      <c r="J1383" s="249"/>
      <c r="K1383" s="182" t="s">
        <v>104</v>
      </c>
      <c r="L1383" s="182" t="s">
        <v>105</v>
      </c>
      <c r="M1383" s="182" t="s">
        <v>106</v>
      </c>
      <c r="N1383" s="163" t="s">
        <v>107</v>
      </c>
      <c r="O1383" s="53"/>
      <c r="P1383" s="67"/>
      <c r="R1383" s="76"/>
      <c r="S1383" s="31" t="s">
        <v>108</v>
      </c>
      <c r="T1383" s="31"/>
      <c r="U1383" s="77"/>
    </row>
    <row r="1384" spans="2:21" ht="17.25" customHeight="1">
      <c r="B1384" s="66"/>
      <c r="C1384" s="190" t="s">
        <v>109</v>
      </c>
      <c r="D1384" s="250"/>
      <c r="E1384" s="251"/>
      <c r="F1384" s="251"/>
      <c r="G1384" s="251"/>
      <c r="H1384" s="251"/>
      <c r="I1384" s="251"/>
      <c r="J1384" s="251"/>
      <c r="K1384" s="78"/>
      <c r="L1384" s="179"/>
      <c r="M1384" s="206"/>
      <c r="N1384" s="207">
        <f t="shared" ref="N1384:N1392" si="24">L1384*M1384</f>
        <v>0</v>
      </c>
      <c r="O1384" s="193" t="s">
        <v>101</v>
      </c>
      <c r="P1384" s="67"/>
      <c r="Q1384" s="31"/>
      <c r="R1384" s="76" t="s">
        <v>110</v>
      </c>
      <c r="S1384" s="31"/>
      <c r="T1384" s="31"/>
      <c r="U1384" s="77"/>
    </row>
    <row r="1385" spans="2:21" ht="17.25" customHeight="1">
      <c r="B1385" s="66"/>
      <c r="C1385" s="190" t="s">
        <v>111</v>
      </c>
      <c r="D1385" s="250"/>
      <c r="E1385" s="251"/>
      <c r="F1385" s="251"/>
      <c r="G1385" s="251"/>
      <c r="H1385" s="251"/>
      <c r="I1385" s="251"/>
      <c r="J1385" s="251"/>
      <c r="K1385" s="78"/>
      <c r="L1385" s="179"/>
      <c r="M1385" s="206"/>
      <c r="N1385" s="207">
        <f t="shared" si="24"/>
        <v>0</v>
      </c>
      <c r="O1385" s="79"/>
      <c r="P1385" s="67"/>
      <c r="Q1385" s="31"/>
      <c r="R1385" s="76"/>
      <c r="S1385" s="31"/>
      <c r="T1385" s="31"/>
      <c r="U1385" s="77"/>
    </row>
    <row r="1386" spans="2:21" ht="17.25" customHeight="1">
      <c r="B1386" s="66"/>
      <c r="C1386" s="190" t="s">
        <v>112</v>
      </c>
      <c r="D1386" s="267"/>
      <c r="E1386" s="268"/>
      <c r="F1386" s="268"/>
      <c r="G1386" s="268"/>
      <c r="H1386" s="268"/>
      <c r="I1386" s="268"/>
      <c r="J1386" s="268"/>
      <c r="K1386" s="80"/>
      <c r="L1386" s="180"/>
      <c r="M1386" s="208"/>
      <c r="N1386" s="207">
        <f t="shared" si="24"/>
        <v>0</v>
      </c>
      <c r="O1386" s="79"/>
      <c r="P1386" s="67"/>
      <c r="Q1386" s="31"/>
      <c r="R1386" s="76"/>
      <c r="S1386" s="31"/>
      <c r="T1386" s="31"/>
      <c r="U1386" s="77"/>
    </row>
    <row r="1387" spans="2:21" ht="17.25" customHeight="1">
      <c r="B1387" s="66"/>
      <c r="C1387" s="190" t="s">
        <v>113</v>
      </c>
      <c r="D1387" s="267"/>
      <c r="E1387" s="268"/>
      <c r="F1387" s="268"/>
      <c r="G1387" s="268"/>
      <c r="H1387" s="268"/>
      <c r="I1387" s="268"/>
      <c r="J1387" s="268"/>
      <c r="K1387" s="80"/>
      <c r="L1387" s="180"/>
      <c r="M1387" s="208"/>
      <c r="N1387" s="207">
        <f t="shared" si="24"/>
        <v>0</v>
      </c>
      <c r="O1387" s="79"/>
      <c r="P1387" s="67"/>
      <c r="Q1387" s="31"/>
      <c r="R1387" s="76"/>
      <c r="S1387" s="31"/>
      <c r="T1387" s="31"/>
      <c r="U1387" s="77"/>
    </row>
    <row r="1388" spans="2:21" ht="17.25" customHeight="1">
      <c r="B1388" s="66"/>
      <c r="C1388" s="190" t="s">
        <v>114</v>
      </c>
      <c r="D1388" s="267"/>
      <c r="E1388" s="268"/>
      <c r="F1388" s="268"/>
      <c r="G1388" s="268"/>
      <c r="H1388" s="268"/>
      <c r="I1388" s="268"/>
      <c r="J1388" s="268"/>
      <c r="K1388" s="80"/>
      <c r="L1388" s="180"/>
      <c r="M1388" s="208"/>
      <c r="N1388" s="207">
        <f t="shared" si="24"/>
        <v>0</v>
      </c>
      <c r="O1388" s="79"/>
      <c r="P1388" s="67"/>
      <c r="Q1388" s="31"/>
      <c r="R1388" s="76"/>
      <c r="S1388" s="31"/>
      <c r="T1388" s="31"/>
      <c r="U1388" s="77"/>
    </row>
    <row r="1389" spans="2:21" ht="17.25" customHeight="1">
      <c r="B1389" s="66"/>
      <c r="C1389" s="190" t="s">
        <v>115</v>
      </c>
      <c r="D1389" s="250"/>
      <c r="E1389" s="251"/>
      <c r="F1389" s="251"/>
      <c r="G1389" s="251"/>
      <c r="H1389" s="251"/>
      <c r="I1389" s="251"/>
      <c r="J1389" s="251"/>
      <c r="K1389" s="78"/>
      <c r="L1389" s="179"/>
      <c r="M1389" s="206"/>
      <c r="N1389" s="207">
        <f t="shared" si="24"/>
        <v>0</v>
      </c>
      <c r="O1389" s="79"/>
      <c r="P1389" s="67"/>
      <c r="Q1389" s="31"/>
      <c r="R1389" s="76"/>
      <c r="S1389" s="31"/>
      <c r="T1389" s="31"/>
      <c r="U1389" s="77"/>
    </row>
    <row r="1390" spans="2:21" ht="17.25" customHeight="1">
      <c r="B1390" s="66"/>
      <c r="C1390" s="190" t="s">
        <v>116</v>
      </c>
      <c r="D1390" s="250"/>
      <c r="E1390" s="251"/>
      <c r="F1390" s="251"/>
      <c r="G1390" s="251"/>
      <c r="H1390" s="251"/>
      <c r="I1390" s="251"/>
      <c r="J1390" s="251"/>
      <c r="K1390" s="78"/>
      <c r="L1390" s="179"/>
      <c r="M1390" s="206"/>
      <c r="N1390" s="207">
        <f t="shared" si="24"/>
        <v>0</v>
      </c>
      <c r="O1390" s="79"/>
      <c r="P1390" s="67"/>
      <c r="Q1390" s="31"/>
      <c r="R1390" s="76"/>
      <c r="S1390" s="31"/>
      <c r="T1390" s="31"/>
      <c r="U1390" s="77"/>
    </row>
    <row r="1391" spans="2:21" ht="17.25" customHeight="1">
      <c r="B1391" s="66"/>
      <c r="C1391" s="190" t="s">
        <v>117</v>
      </c>
      <c r="D1391" s="250"/>
      <c r="E1391" s="251"/>
      <c r="F1391" s="251"/>
      <c r="G1391" s="251"/>
      <c r="H1391" s="251"/>
      <c r="I1391" s="251"/>
      <c r="J1391" s="251"/>
      <c r="K1391" s="78"/>
      <c r="L1391" s="179"/>
      <c r="M1391" s="206"/>
      <c r="N1391" s="207">
        <f t="shared" si="24"/>
        <v>0</v>
      </c>
      <c r="O1391" s="79"/>
      <c r="P1391" s="67"/>
      <c r="Q1391" s="31"/>
      <c r="R1391" s="76"/>
      <c r="S1391" s="31"/>
      <c r="T1391" s="31"/>
      <c r="U1391" s="77"/>
    </row>
    <row r="1392" spans="2:21" ht="17.25" customHeight="1">
      <c r="B1392" s="66"/>
      <c r="C1392" s="190" t="s">
        <v>118</v>
      </c>
      <c r="D1392" s="267"/>
      <c r="E1392" s="268"/>
      <c r="F1392" s="268"/>
      <c r="G1392" s="268"/>
      <c r="H1392" s="268"/>
      <c r="I1392" s="268"/>
      <c r="J1392" s="268"/>
      <c r="K1392" s="80"/>
      <c r="L1392" s="180"/>
      <c r="M1392" s="208"/>
      <c r="N1392" s="207">
        <f t="shared" si="24"/>
        <v>0</v>
      </c>
      <c r="O1392" s="79"/>
      <c r="P1392" s="67"/>
      <c r="Q1392" s="31"/>
      <c r="R1392" s="76"/>
      <c r="S1392" s="31"/>
      <c r="T1392" s="31"/>
      <c r="U1392" s="77"/>
    </row>
    <row r="1393" spans="2:21" ht="17.25" customHeight="1">
      <c r="B1393" s="66"/>
      <c r="C1393" s="191" t="s">
        <v>119</v>
      </c>
      <c r="D1393" s="272">
        <f>SUM(N1384:N1392)</f>
        <v>0</v>
      </c>
      <c r="E1393" s="273"/>
      <c r="F1393" s="273"/>
      <c r="G1393" s="273"/>
      <c r="H1393" s="273"/>
      <c r="I1393" s="273"/>
      <c r="J1393" s="274"/>
      <c r="K1393" s="189" t="s">
        <v>120</v>
      </c>
      <c r="L1393" s="209" t="str">
        <f>IF(D1382="","",IF(D1382="単価契約","",(O1406+D1393)/D1382))</f>
        <v/>
      </c>
      <c r="M1393" s="194" t="s">
        <v>121</v>
      </c>
      <c r="N1393" s="81"/>
      <c r="O1393" s="81"/>
      <c r="P1393" s="82"/>
      <c r="Q1393" s="83"/>
      <c r="R1393" s="76" t="s">
        <v>122</v>
      </c>
      <c r="S1393" s="31"/>
      <c r="T1393" s="31"/>
      <c r="U1393" s="77"/>
    </row>
    <row r="1394" spans="2:21" ht="17.25" customHeight="1">
      <c r="B1394" s="66"/>
      <c r="C1394" s="187" t="s">
        <v>123</v>
      </c>
      <c r="D1394" s="252">
        <f>ROUNDDOWN(D1393*K1394,0)</f>
        <v>0</v>
      </c>
      <c r="E1394" s="253"/>
      <c r="F1394" s="253"/>
      <c r="G1394" s="253"/>
      <c r="H1394" s="253"/>
      <c r="I1394" s="253"/>
      <c r="J1394" s="254"/>
      <c r="K1394" s="84"/>
      <c r="L1394" s="85" t="s">
        <v>124</v>
      </c>
      <c r="M1394" s="81"/>
      <c r="N1394" s="81"/>
      <c r="O1394" s="81"/>
      <c r="P1394" s="82"/>
      <c r="Q1394" s="83"/>
      <c r="R1394" s="76" t="s">
        <v>125</v>
      </c>
      <c r="S1394" s="31"/>
      <c r="T1394" s="31"/>
      <c r="U1394" s="77"/>
    </row>
    <row r="1395" spans="2:21" ht="17.25" customHeight="1">
      <c r="B1395" s="66"/>
      <c r="C1395" s="188" t="s">
        <v>126</v>
      </c>
      <c r="D1395" s="255">
        <f>SUM(D1393:J1394)</f>
        <v>0</v>
      </c>
      <c r="E1395" s="256"/>
      <c r="F1395" s="256"/>
      <c r="G1395" s="256"/>
      <c r="H1395" s="256"/>
      <c r="I1395" s="256"/>
      <c r="J1395" s="257"/>
      <c r="K1395" s="53"/>
      <c r="L1395" s="53" t="s">
        <v>127</v>
      </c>
      <c r="M1395" s="53"/>
      <c r="N1395" s="53"/>
      <c r="O1395" s="53"/>
      <c r="P1395" s="67"/>
      <c r="R1395" s="76"/>
      <c r="S1395" s="31"/>
      <c r="T1395" s="31"/>
      <c r="U1395" s="77"/>
    </row>
    <row r="1396" spans="2:21" ht="18" customHeight="1">
      <c r="B1396" s="66"/>
      <c r="C1396" s="53"/>
      <c r="D1396" s="53"/>
      <c r="E1396" s="53"/>
      <c r="F1396" s="53"/>
      <c r="G1396" s="53"/>
      <c r="H1396" s="53"/>
      <c r="I1396" s="53"/>
      <c r="J1396" s="53"/>
      <c r="K1396" s="53"/>
      <c r="L1396" s="53"/>
      <c r="M1396" s="53"/>
      <c r="N1396" s="53"/>
      <c r="O1396" s="53"/>
      <c r="P1396" s="67"/>
      <c r="R1396" s="76" t="s">
        <v>128</v>
      </c>
      <c r="S1396" s="31"/>
      <c r="T1396" s="31"/>
      <c r="U1396" s="77"/>
    </row>
    <row r="1397" spans="2:21" ht="18" customHeight="1" thickBot="1">
      <c r="B1397" s="66"/>
      <c r="C1397" s="53"/>
      <c r="D1397" s="53" t="s">
        <v>129</v>
      </c>
      <c r="E1397" s="53"/>
      <c r="F1397" s="53"/>
      <c r="G1397" s="53"/>
      <c r="H1397" s="53"/>
      <c r="I1397" s="53"/>
      <c r="J1397" s="53"/>
      <c r="K1397" s="53"/>
      <c r="L1397" s="53"/>
      <c r="M1397" s="53"/>
      <c r="N1397" s="53"/>
      <c r="O1397" s="53"/>
      <c r="P1397" s="67"/>
      <c r="R1397" s="76" t="s">
        <v>130</v>
      </c>
      <c r="S1397" s="31"/>
      <c r="T1397" s="31"/>
      <c r="U1397" s="77"/>
    </row>
    <row r="1398" spans="2:21" ht="18" customHeight="1" thickTop="1" thickBot="1">
      <c r="B1398" s="66"/>
      <c r="C1398" s="53"/>
      <c r="D1398" s="258" t="s">
        <v>100</v>
      </c>
      <c r="E1398" s="259"/>
      <c r="F1398" s="259"/>
      <c r="G1398" s="259"/>
      <c r="H1398" s="259"/>
      <c r="I1398" s="259"/>
      <c r="J1398" s="260"/>
      <c r="K1398" s="178">
        <f>D1382</f>
        <v>0</v>
      </c>
      <c r="L1398" s="181"/>
      <c r="M1398" s="181"/>
      <c r="N1398" s="181"/>
      <c r="O1398" s="87"/>
      <c r="P1398" s="67"/>
      <c r="R1398" s="88" t="s">
        <v>131</v>
      </c>
      <c r="S1398" s="89"/>
      <c r="T1398" s="89"/>
      <c r="U1398" s="90"/>
    </row>
    <row r="1399" spans="2:21" ht="19.5" customHeight="1">
      <c r="B1399" s="66"/>
      <c r="C1399" s="53"/>
      <c r="D1399" s="261" t="s">
        <v>132</v>
      </c>
      <c r="E1399" s="262"/>
      <c r="F1399" s="262"/>
      <c r="G1399" s="262"/>
      <c r="H1399" s="262"/>
      <c r="I1399" s="262"/>
      <c r="J1399" s="263"/>
      <c r="K1399" s="167"/>
      <c r="L1399" s="191" t="s">
        <v>133</v>
      </c>
      <c r="M1399" s="170"/>
      <c r="N1399" s="191" t="s">
        <v>134</v>
      </c>
      <c r="O1399" s="173"/>
      <c r="P1399" s="67"/>
    </row>
    <row r="1400" spans="2:21" ht="19.5" customHeight="1">
      <c r="B1400" s="66"/>
      <c r="C1400" s="53"/>
      <c r="D1400" s="264" t="s">
        <v>135</v>
      </c>
      <c r="E1400" s="265"/>
      <c r="F1400" s="265"/>
      <c r="G1400" s="265"/>
      <c r="H1400" s="265"/>
      <c r="I1400" s="265"/>
      <c r="J1400" s="266"/>
      <c r="K1400" s="168"/>
      <c r="L1400" s="192" t="s">
        <v>136</v>
      </c>
      <c r="M1400" s="171"/>
      <c r="N1400" s="192" t="s">
        <v>137</v>
      </c>
      <c r="O1400" s="174"/>
      <c r="P1400" s="67"/>
    </row>
    <row r="1401" spans="2:21" ht="19.5" customHeight="1">
      <c r="B1401" s="66"/>
      <c r="C1401" s="53"/>
      <c r="D1401" s="264" t="s">
        <v>138</v>
      </c>
      <c r="E1401" s="265"/>
      <c r="F1401" s="265"/>
      <c r="G1401" s="265"/>
      <c r="H1401" s="265"/>
      <c r="I1401" s="265"/>
      <c r="J1401" s="266"/>
      <c r="K1401" s="168"/>
      <c r="L1401" s="192" t="s">
        <v>139</v>
      </c>
      <c r="M1401" s="171"/>
      <c r="N1401" s="192" t="s">
        <v>140</v>
      </c>
      <c r="O1401" s="174"/>
      <c r="P1401" s="67"/>
    </row>
    <row r="1402" spans="2:21" ht="19.5" customHeight="1">
      <c r="B1402" s="66"/>
      <c r="C1402" s="53"/>
      <c r="D1402" s="264" t="s">
        <v>141</v>
      </c>
      <c r="E1402" s="265"/>
      <c r="F1402" s="265"/>
      <c r="G1402" s="265"/>
      <c r="H1402" s="265"/>
      <c r="I1402" s="265"/>
      <c r="J1402" s="266"/>
      <c r="K1402" s="168"/>
      <c r="L1402" s="192" t="s">
        <v>142</v>
      </c>
      <c r="M1402" s="171"/>
      <c r="N1402" s="192" t="s">
        <v>143</v>
      </c>
      <c r="O1402" s="174"/>
      <c r="P1402" s="67"/>
    </row>
    <row r="1403" spans="2:21" ht="19.5" customHeight="1">
      <c r="B1403" s="66"/>
      <c r="C1403" s="53"/>
      <c r="D1403" s="264" t="s">
        <v>144</v>
      </c>
      <c r="E1403" s="265"/>
      <c r="F1403" s="265"/>
      <c r="G1403" s="265"/>
      <c r="H1403" s="265"/>
      <c r="I1403" s="265"/>
      <c r="J1403" s="266"/>
      <c r="K1403" s="168"/>
      <c r="L1403" s="192" t="s">
        <v>145</v>
      </c>
      <c r="M1403" s="171"/>
      <c r="N1403" s="192" t="s">
        <v>146</v>
      </c>
      <c r="O1403" s="174"/>
      <c r="P1403" s="67"/>
    </row>
    <row r="1404" spans="2:21" ht="19.5" customHeight="1">
      <c r="B1404" s="66"/>
      <c r="C1404" s="53"/>
      <c r="D1404" s="264" t="s">
        <v>147</v>
      </c>
      <c r="E1404" s="265"/>
      <c r="F1404" s="265"/>
      <c r="G1404" s="265"/>
      <c r="H1404" s="265"/>
      <c r="I1404" s="265"/>
      <c r="J1404" s="266"/>
      <c r="K1404" s="168"/>
      <c r="L1404" s="192" t="s">
        <v>148</v>
      </c>
      <c r="M1404" s="171"/>
      <c r="N1404" s="192" t="s">
        <v>149</v>
      </c>
      <c r="O1404" s="174"/>
      <c r="P1404" s="67"/>
    </row>
    <row r="1405" spans="2:21" ht="19.5" customHeight="1">
      <c r="B1405" s="66"/>
      <c r="C1405" s="53"/>
      <c r="D1405" s="264" t="s">
        <v>150</v>
      </c>
      <c r="E1405" s="265"/>
      <c r="F1405" s="265"/>
      <c r="G1405" s="265"/>
      <c r="H1405" s="265"/>
      <c r="I1405" s="265"/>
      <c r="J1405" s="266"/>
      <c r="K1405" s="168"/>
      <c r="L1405" s="192" t="s">
        <v>151</v>
      </c>
      <c r="M1405" s="171"/>
      <c r="N1405" s="203" t="s">
        <v>152</v>
      </c>
      <c r="O1405" s="175"/>
      <c r="P1405" s="67"/>
    </row>
    <row r="1406" spans="2:21" ht="19.5" customHeight="1" thickBot="1">
      <c r="B1406" s="66"/>
      <c r="C1406" s="53"/>
      <c r="D1406" s="264" t="s">
        <v>153</v>
      </c>
      <c r="E1406" s="265"/>
      <c r="F1406" s="265"/>
      <c r="G1406" s="265"/>
      <c r="H1406" s="265"/>
      <c r="I1406" s="265"/>
      <c r="J1406" s="266"/>
      <c r="K1406" s="168"/>
      <c r="L1406" s="192" t="s">
        <v>154</v>
      </c>
      <c r="M1406" s="171"/>
      <c r="N1406" s="204" t="s">
        <v>155</v>
      </c>
      <c r="O1406" s="176">
        <f>SUM(K1399:K1407,M1399:M1407,O1399:O1405)</f>
        <v>0</v>
      </c>
      <c r="P1406" s="67"/>
    </row>
    <row r="1407" spans="2:21" ht="19.5" customHeight="1" thickTop="1" thickBot="1">
      <c r="B1407" s="66"/>
      <c r="C1407" s="53"/>
      <c r="D1407" s="269" t="s">
        <v>156</v>
      </c>
      <c r="E1407" s="270"/>
      <c r="F1407" s="270"/>
      <c r="G1407" s="270"/>
      <c r="H1407" s="270"/>
      <c r="I1407" s="270"/>
      <c r="J1407" s="271"/>
      <c r="K1407" s="169"/>
      <c r="L1407" s="202" t="s">
        <v>157</v>
      </c>
      <c r="M1407" s="172"/>
      <c r="N1407" s="205" t="s">
        <v>158</v>
      </c>
      <c r="O1407" s="177">
        <f>IF(D1382="単価契約",0,K1398-O1406)</f>
        <v>0</v>
      </c>
      <c r="P1407" s="67"/>
    </row>
    <row r="1408" spans="2:21" ht="19.5" customHeight="1" thickTop="1" thickBot="1">
      <c r="B1408" s="91"/>
      <c r="C1408" s="92"/>
      <c r="D1408" s="92"/>
      <c r="E1408" s="92"/>
      <c r="F1408" s="92"/>
      <c r="G1408" s="92"/>
      <c r="H1408" s="92"/>
      <c r="I1408" s="92"/>
      <c r="J1408" s="92"/>
      <c r="K1408" s="92"/>
      <c r="L1408" s="92"/>
      <c r="M1408" s="92"/>
      <c r="N1408" s="92"/>
      <c r="O1408" s="92"/>
      <c r="P1408" s="93"/>
    </row>
  </sheetData>
  <mergeCells count="874">
    <mergeCell ref="C4:H5"/>
    <mergeCell ref="I4:J5"/>
    <mergeCell ref="L5:P8"/>
    <mergeCell ref="D7:I7"/>
    <mergeCell ref="D11:J11"/>
    <mergeCell ref="D12:L12"/>
    <mergeCell ref="M12:O12"/>
    <mergeCell ref="D19:J19"/>
    <mergeCell ref="D20:J20"/>
    <mergeCell ref="M13:O13"/>
    <mergeCell ref="M14:O14"/>
    <mergeCell ref="D21:J21"/>
    <mergeCell ref="D22:J22"/>
    <mergeCell ref="D23:J23"/>
    <mergeCell ref="D24:J24"/>
    <mergeCell ref="D13:H13"/>
    <mergeCell ref="D14:J14"/>
    <mergeCell ref="D15:J15"/>
    <mergeCell ref="D16:J16"/>
    <mergeCell ref="D17:J17"/>
    <mergeCell ref="D18:J18"/>
    <mergeCell ref="D33:J33"/>
    <mergeCell ref="D34:J34"/>
    <mergeCell ref="D35:J35"/>
    <mergeCell ref="D36:J36"/>
    <mergeCell ref="D37:J37"/>
    <mergeCell ref="D38:J38"/>
    <mergeCell ref="D25:J25"/>
    <mergeCell ref="D26:J26"/>
    <mergeCell ref="D27:J27"/>
    <mergeCell ref="D30:J30"/>
    <mergeCell ref="D31:J31"/>
    <mergeCell ref="D32:J32"/>
    <mergeCell ref="D68:J68"/>
    <mergeCell ref="D69:L69"/>
    <mergeCell ref="M69:O69"/>
    <mergeCell ref="D70:H70"/>
    <mergeCell ref="D71:J71"/>
    <mergeCell ref="D72:J72"/>
    <mergeCell ref="D39:J39"/>
    <mergeCell ref="C41:C60"/>
    <mergeCell ref="C61:H62"/>
    <mergeCell ref="I61:J62"/>
    <mergeCell ref="L62:P65"/>
    <mergeCell ref="D64:I64"/>
    <mergeCell ref="M70:O70"/>
    <mergeCell ref="M71:O71"/>
    <mergeCell ref="D79:J79"/>
    <mergeCell ref="D80:J80"/>
    <mergeCell ref="D81:J81"/>
    <mergeCell ref="D82:J82"/>
    <mergeCell ref="D83:J83"/>
    <mergeCell ref="D84:J84"/>
    <mergeCell ref="D73:J73"/>
    <mergeCell ref="D74:J74"/>
    <mergeCell ref="D75:J75"/>
    <mergeCell ref="D76:J76"/>
    <mergeCell ref="D77:J77"/>
    <mergeCell ref="D78:J78"/>
    <mergeCell ref="C98:C117"/>
    <mergeCell ref="C118:H119"/>
    <mergeCell ref="I118:J119"/>
    <mergeCell ref="D87:J87"/>
    <mergeCell ref="D88:J88"/>
    <mergeCell ref="D89:J89"/>
    <mergeCell ref="D90:J90"/>
    <mergeCell ref="D91:J91"/>
    <mergeCell ref="D92:J92"/>
    <mergeCell ref="L119:P122"/>
    <mergeCell ref="D121:I121"/>
    <mergeCell ref="D125:J125"/>
    <mergeCell ref="D126:L126"/>
    <mergeCell ref="M126:O126"/>
    <mergeCell ref="D127:H127"/>
    <mergeCell ref="D93:J93"/>
    <mergeCell ref="D94:J94"/>
    <mergeCell ref="D95:J95"/>
    <mergeCell ref="D96:J96"/>
    <mergeCell ref="M127:O127"/>
    <mergeCell ref="D136:J136"/>
    <mergeCell ref="D137:J137"/>
    <mergeCell ref="D138:J138"/>
    <mergeCell ref="D139:J139"/>
    <mergeCell ref="D128:J128"/>
    <mergeCell ref="D129:J129"/>
    <mergeCell ref="D130:J130"/>
    <mergeCell ref="D131:J131"/>
    <mergeCell ref="D132:J132"/>
    <mergeCell ref="D133:J133"/>
    <mergeCell ref="C155:C174"/>
    <mergeCell ref="C175:H176"/>
    <mergeCell ref="I175:J176"/>
    <mergeCell ref="L176:P179"/>
    <mergeCell ref="D178:I178"/>
    <mergeCell ref="D182:J182"/>
    <mergeCell ref="D148:J148"/>
    <mergeCell ref="D149:J149"/>
    <mergeCell ref="D150:J150"/>
    <mergeCell ref="D151:J151"/>
    <mergeCell ref="D152:J152"/>
    <mergeCell ref="D153:J153"/>
    <mergeCell ref="D194:J194"/>
    <mergeCell ref="D195:J195"/>
    <mergeCell ref="D196:J196"/>
    <mergeCell ref="D197:J197"/>
    <mergeCell ref="D198:J198"/>
    <mergeCell ref="D201:J201"/>
    <mergeCell ref="D188:J188"/>
    <mergeCell ref="D189:J189"/>
    <mergeCell ref="D190:J190"/>
    <mergeCell ref="D191:J191"/>
    <mergeCell ref="D192:J192"/>
    <mergeCell ref="D193:J193"/>
    <mergeCell ref="D208:J208"/>
    <mergeCell ref="D209:J209"/>
    <mergeCell ref="D210:J210"/>
    <mergeCell ref="C212:C231"/>
    <mergeCell ref="C232:H233"/>
    <mergeCell ref="I232:J233"/>
    <mergeCell ref="D202:J202"/>
    <mergeCell ref="D203:J203"/>
    <mergeCell ref="D204:J204"/>
    <mergeCell ref="D205:J205"/>
    <mergeCell ref="D206:J206"/>
    <mergeCell ref="D207:J207"/>
    <mergeCell ref="D242:J242"/>
    <mergeCell ref="D243:J243"/>
    <mergeCell ref="D244:J244"/>
    <mergeCell ref="D245:J245"/>
    <mergeCell ref="D246:J246"/>
    <mergeCell ref="D247:J247"/>
    <mergeCell ref="L233:P236"/>
    <mergeCell ref="D235:I235"/>
    <mergeCell ref="D239:J239"/>
    <mergeCell ref="D240:L240"/>
    <mergeCell ref="M240:O240"/>
    <mergeCell ref="D241:H241"/>
    <mergeCell ref="D254:J254"/>
    <mergeCell ref="D255:J255"/>
    <mergeCell ref="D258:J258"/>
    <mergeCell ref="D259:J259"/>
    <mergeCell ref="D260:J260"/>
    <mergeCell ref="D261:J261"/>
    <mergeCell ref="D248:J248"/>
    <mergeCell ref="D249:J249"/>
    <mergeCell ref="D250:J250"/>
    <mergeCell ref="D251:J251"/>
    <mergeCell ref="D252:J252"/>
    <mergeCell ref="D253:J253"/>
    <mergeCell ref="C269:C288"/>
    <mergeCell ref="C289:H290"/>
    <mergeCell ref="I289:J290"/>
    <mergeCell ref="L290:P293"/>
    <mergeCell ref="D292:I292"/>
    <mergeCell ref="D296:J296"/>
    <mergeCell ref="D262:J262"/>
    <mergeCell ref="D263:J263"/>
    <mergeCell ref="D264:J264"/>
    <mergeCell ref="D265:J265"/>
    <mergeCell ref="D266:J266"/>
    <mergeCell ref="D267:J267"/>
    <mergeCell ref="D302:J302"/>
    <mergeCell ref="D303:J303"/>
    <mergeCell ref="D304:J304"/>
    <mergeCell ref="D305:J305"/>
    <mergeCell ref="D306:J306"/>
    <mergeCell ref="D307:J307"/>
    <mergeCell ref="D297:L297"/>
    <mergeCell ref="M297:O297"/>
    <mergeCell ref="D298:H298"/>
    <mergeCell ref="D299:J299"/>
    <mergeCell ref="D300:J300"/>
    <mergeCell ref="D301:J301"/>
    <mergeCell ref="D316:J316"/>
    <mergeCell ref="D317:J317"/>
    <mergeCell ref="D318:J318"/>
    <mergeCell ref="D319:J319"/>
    <mergeCell ref="D320:J320"/>
    <mergeCell ref="D321:J321"/>
    <mergeCell ref="D308:J308"/>
    <mergeCell ref="D309:J309"/>
    <mergeCell ref="D310:J310"/>
    <mergeCell ref="D311:J311"/>
    <mergeCell ref="D312:J312"/>
    <mergeCell ref="D315:J315"/>
    <mergeCell ref="D349:I349"/>
    <mergeCell ref="D353:J353"/>
    <mergeCell ref="D354:L354"/>
    <mergeCell ref="M354:O354"/>
    <mergeCell ref="D355:H355"/>
    <mergeCell ref="D322:J322"/>
    <mergeCell ref="D323:J323"/>
    <mergeCell ref="D324:J324"/>
    <mergeCell ref="C326:C345"/>
    <mergeCell ref="C346:H347"/>
    <mergeCell ref="I346:J347"/>
    <mergeCell ref="D362:J362"/>
    <mergeCell ref="D363:J363"/>
    <mergeCell ref="D364:J364"/>
    <mergeCell ref="D365:J365"/>
    <mergeCell ref="D366:J366"/>
    <mergeCell ref="D367:J367"/>
    <mergeCell ref="D356:J356"/>
    <mergeCell ref="D357:J357"/>
    <mergeCell ref="D358:J358"/>
    <mergeCell ref="D359:J359"/>
    <mergeCell ref="D360:J360"/>
    <mergeCell ref="D361:J361"/>
    <mergeCell ref="D376:J376"/>
    <mergeCell ref="D377:J377"/>
    <mergeCell ref="D378:J378"/>
    <mergeCell ref="D379:J379"/>
    <mergeCell ref="D380:J380"/>
    <mergeCell ref="D381:J381"/>
    <mergeCell ref="D368:J368"/>
    <mergeCell ref="D369:J369"/>
    <mergeCell ref="D372:J372"/>
    <mergeCell ref="D373:J373"/>
    <mergeCell ref="D374:J374"/>
    <mergeCell ref="D375:J375"/>
    <mergeCell ref="D411:L411"/>
    <mergeCell ref="M411:O411"/>
    <mergeCell ref="D412:H412"/>
    <mergeCell ref="D413:J413"/>
    <mergeCell ref="D414:J414"/>
    <mergeCell ref="D415:J415"/>
    <mergeCell ref="C383:C402"/>
    <mergeCell ref="C403:H404"/>
    <mergeCell ref="I403:J404"/>
    <mergeCell ref="L404:P407"/>
    <mergeCell ref="D406:I406"/>
    <mergeCell ref="D410:J410"/>
    <mergeCell ref="M412:O412"/>
    <mergeCell ref="M413:O413"/>
    <mergeCell ref="D422:J422"/>
    <mergeCell ref="D423:J423"/>
    <mergeCell ref="D424:J424"/>
    <mergeCell ref="D425:J425"/>
    <mergeCell ref="D426:J426"/>
    <mergeCell ref="D429:J429"/>
    <mergeCell ref="D416:J416"/>
    <mergeCell ref="D417:J417"/>
    <mergeCell ref="D418:J418"/>
    <mergeCell ref="D419:J419"/>
    <mergeCell ref="D420:J420"/>
    <mergeCell ref="D421:J421"/>
    <mergeCell ref="C440:C459"/>
    <mergeCell ref="C460:H461"/>
    <mergeCell ref="I460:J461"/>
    <mergeCell ref="D430:J430"/>
    <mergeCell ref="D431:J431"/>
    <mergeCell ref="D432:J432"/>
    <mergeCell ref="D433:J433"/>
    <mergeCell ref="D434:J434"/>
    <mergeCell ref="D435:J435"/>
    <mergeCell ref="L461:P464"/>
    <mergeCell ref="D463:I463"/>
    <mergeCell ref="D467:J467"/>
    <mergeCell ref="D468:L468"/>
    <mergeCell ref="M468:O468"/>
    <mergeCell ref="D469:H469"/>
    <mergeCell ref="D436:J436"/>
    <mergeCell ref="D437:J437"/>
    <mergeCell ref="D438:J438"/>
    <mergeCell ref="M469:O469"/>
    <mergeCell ref="D478:J478"/>
    <mergeCell ref="D479:J479"/>
    <mergeCell ref="D480:J480"/>
    <mergeCell ref="D481:J481"/>
    <mergeCell ref="D470:J470"/>
    <mergeCell ref="D471:J471"/>
    <mergeCell ref="D472:J472"/>
    <mergeCell ref="D473:J473"/>
    <mergeCell ref="D474:J474"/>
    <mergeCell ref="D475:J475"/>
    <mergeCell ref="C497:C516"/>
    <mergeCell ref="C517:H518"/>
    <mergeCell ref="I517:J518"/>
    <mergeCell ref="L518:P521"/>
    <mergeCell ref="D520:I520"/>
    <mergeCell ref="D524:J524"/>
    <mergeCell ref="D490:J490"/>
    <mergeCell ref="D491:J491"/>
    <mergeCell ref="D492:J492"/>
    <mergeCell ref="D493:J493"/>
    <mergeCell ref="D494:J494"/>
    <mergeCell ref="D495:J495"/>
    <mergeCell ref="D536:J536"/>
    <mergeCell ref="D537:J537"/>
    <mergeCell ref="D538:J538"/>
    <mergeCell ref="D539:J539"/>
    <mergeCell ref="D540:J540"/>
    <mergeCell ref="D543:J543"/>
    <mergeCell ref="D530:J530"/>
    <mergeCell ref="D531:J531"/>
    <mergeCell ref="D532:J532"/>
    <mergeCell ref="D533:J533"/>
    <mergeCell ref="D534:J534"/>
    <mergeCell ref="D535:J535"/>
    <mergeCell ref="D550:J550"/>
    <mergeCell ref="D551:J551"/>
    <mergeCell ref="D552:J552"/>
    <mergeCell ref="C554:C573"/>
    <mergeCell ref="C574:H575"/>
    <mergeCell ref="I574:J575"/>
    <mergeCell ref="D544:J544"/>
    <mergeCell ref="D545:J545"/>
    <mergeCell ref="D546:J546"/>
    <mergeCell ref="D547:J547"/>
    <mergeCell ref="D548:J548"/>
    <mergeCell ref="D549:J549"/>
    <mergeCell ref="D584:J584"/>
    <mergeCell ref="D585:J585"/>
    <mergeCell ref="D586:J586"/>
    <mergeCell ref="D587:J587"/>
    <mergeCell ref="D588:J588"/>
    <mergeCell ref="D589:J589"/>
    <mergeCell ref="L575:P578"/>
    <mergeCell ref="D577:I577"/>
    <mergeCell ref="D581:J581"/>
    <mergeCell ref="D582:L582"/>
    <mergeCell ref="M582:O582"/>
    <mergeCell ref="D583:H583"/>
    <mergeCell ref="D596:J596"/>
    <mergeCell ref="D597:J597"/>
    <mergeCell ref="D600:J600"/>
    <mergeCell ref="D601:J601"/>
    <mergeCell ref="D602:J602"/>
    <mergeCell ref="D603:J603"/>
    <mergeCell ref="D590:J590"/>
    <mergeCell ref="D591:J591"/>
    <mergeCell ref="D592:J592"/>
    <mergeCell ref="D593:J593"/>
    <mergeCell ref="D594:J594"/>
    <mergeCell ref="D595:J595"/>
    <mergeCell ref="C611:C630"/>
    <mergeCell ref="C631:H632"/>
    <mergeCell ref="I631:J632"/>
    <mergeCell ref="L632:P635"/>
    <mergeCell ref="D634:I634"/>
    <mergeCell ref="D638:J638"/>
    <mergeCell ref="D604:J604"/>
    <mergeCell ref="D605:J605"/>
    <mergeCell ref="D606:J606"/>
    <mergeCell ref="D607:J607"/>
    <mergeCell ref="D608:J608"/>
    <mergeCell ref="D609:J609"/>
    <mergeCell ref="D644:J644"/>
    <mergeCell ref="D645:J645"/>
    <mergeCell ref="D646:J646"/>
    <mergeCell ref="D647:J647"/>
    <mergeCell ref="D648:J648"/>
    <mergeCell ref="D649:J649"/>
    <mergeCell ref="D639:L639"/>
    <mergeCell ref="M639:O639"/>
    <mergeCell ref="D640:H640"/>
    <mergeCell ref="D641:J641"/>
    <mergeCell ref="D642:J642"/>
    <mergeCell ref="D643:J643"/>
    <mergeCell ref="D658:J658"/>
    <mergeCell ref="D659:J659"/>
    <mergeCell ref="D660:J660"/>
    <mergeCell ref="D661:J661"/>
    <mergeCell ref="D662:J662"/>
    <mergeCell ref="D663:J663"/>
    <mergeCell ref="D650:J650"/>
    <mergeCell ref="D651:J651"/>
    <mergeCell ref="D652:J652"/>
    <mergeCell ref="D653:J653"/>
    <mergeCell ref="D654:J654"/>
    <mergeCell ref="D657:J657"/>
    <mergeCell ref="D691:I691"/>
    <mergeCell ref="D695:J695"/>
    <mergeCell ref="D696:L696"/>
    <mergeCell ref="M696:O696"/>
    <mergeCell ref="D697:H697"/>
    <mergeCell ref="D664:J664"/>
    <mergeCell ref="D665:J665"/>
    <mergeCell ref="D666:J666"/>
    <mergeCell ref="C668:C687"/>
    <mergeCell ref="C688:H689"/>
    <mergeCell ref="I688:J689"/>
    <mergeCell ref="D704:J704"/>
    <mergeCell ref="D705:J705"/>
    <mergeCell ref="D706:J706"/>
    <mergeCell ref="D707:J707"/>
    <mergeCell ref="D708:J708"/>
    <mergeCell ref="D709:J709"/>
    <mergeCell ref="D698:J698"/>
    <mergeCell ref="D699:J699"/>
    <mergeCell ref="D700:J700"/>
    <mergeCell ref="D701:J701"/>
    <mergeCell ref="D702:J702"/>
    <mergeCell ref="D703:J703"/>
    <mergeCell ref="D718:J718"/>
    <mergeCell ref="D719:J719"/>
    <mergeCell ref="D720:J720"/>
    <mergeCell ref="D721:J721"/>
    <mergeCell ref="D722:J722"/>
    <mergeCell ref="D723:J723"/>
    <mergeCell ref="D710:J710"/>
    <mergeCell ref="D711:J711"/>
    <mergeCell ref="D714:J714"/>
    <mergeCell ref="D715:J715"/>
    <mergeCell ref="D716:J716"/>
    <mergeCell ref="D717:J717"/>
    <mergeCell ref="D753:L753"/>
    <mergeCell ref="M753:O753"/>
    <mergeCell ref="D754:H754"/>
    <mergeCell ref="D755:J755"/>
    <mergeCell ref="D756:J756"/>
    <mergeCell ref="D757:J757"/>
    <mergeCell ref="C725:C744"/>
    <mergeCell ref="C745:H746"/>
    <mergeCell ref="I745:J746"/>
    <mergeCell ref="L746:P749"/>
    <mergeCell ref="D748:I748"/>
    <mergeCell ref="D752:J752"/>
    <mergeCell ref="M754:O754"/>
    <mergeCell ref="M755:O755"/>
    <mergeCell ref="D764:J764"/>
    <mergeCell ref="D765:J765"/>
    <mergeCell ref="D766:J766"/>
    <mergeCell ref="D767:J767"/>
    <mergeCell ref="D768:J768"/>
    <mergeCell ref="D771:J771"/>
    <mergeCell ref="D758:J758"/>
    <mergeCell ref="D759:J759"/>
    <mergeCell ref="D760:J760"/>
    <mergeCell ref="D761:J761"/>
    <mergeCell ref="D762:J762"/>
    <mergeCell ref="D763:J763"/>
    <mergeCell ref="C782:C801"/>
    <mergeCell ref="C802:H803"/>
    <mergeCell ref="I802:J803"/>
    <mergeCell ref="D772:J772"/>
    <mergeCell ref="D773:J773"/>
    <mergeCell ref="D774:J774"/>
    <mergeCell ref="D775:J775"/>
    <mergeCell ref="D776:J776"/>
    <mergeCell ref="D777:J777"/>
    <mergeCell ref="L803:P806"/>
    <mergeCell ref="D805:I805"/>
    <mergeCell ref="D809:J809"/>
    <mergeCell ref="D810:L810"/>
    <mergeCell ref="M810:O810"/>
    <mergeCell ref="D811:H811"/>
    <mergeCell ref="D778:J778"/>
    <mergeCell ref="D779:J779"/>
    <mergeCell ref="D780:J780"/>
    <mergeCell ref="M811:O811"/>
    <mergeCell ref="D820:J820"/>
    <mergeCell ref="D821:J821"/>
    <mergeCell ref="D822:J822"/>
    <mergeCell ref="D823:J823"/>
    <mergeCell ref="D812:J812"/>
    <mergeCell ref="D813:J813"/>
    <mergeCell ref="D814:J814"/>
    <mergeCell ref="D815:J815"/>
    <mergeCell ref="D816:J816"/>
    <mergeCell ref="D817:J817"/>
    <mergeCell ref="C839:C858"/>
    <mergeCell ref="C859:H860"/>
    <mergeCell ref="I859:J860"/>
    <mergeCell ref="L860:P863"/>
    <mergeCell ref="D862:I862"/>
    <mergeCell ref="D866:J866"/>
    <mergeCell ref="D832:J832"/>
    <mergeCell ref="D833:J833"/>
    <mergeCell ref="D834:J834"/>
    <mergeCell ref="D835:J835"/>
    <mergeCell ref="D836:J836"/>
    <mergeCell ref="D837:J837"/>
    <mergeCell ref="D878:J878"/>
    <mergeCell ref="D879:J879"/>
    <mergeCell ref="D880:J880"/>
    <mergeCell ref="D881:J881"/>
    <mergeCell ref="D882:J882"/>
    <mergeCell ref="D885:J885"/>
    <mergeCell ref="D872:J872"/>
    <mergeCell ref="D873:J873"/>
    <mergeCell ref="D874:J874"/>
    <mergeCell ref="D875:J875"/>
    <mergeCell ref="D876:J876"/>
    <mergeCell ref="D877:J877"/>
    <mergeCell ref="D892:J892"/>
    <mergeCell ref="D893:J893"/>
    <mergeCell ref="D894:J894"/>
    <mergeCell ref="C896:C915"/>
    <mergeCell ref="C916:H917"/>
    <mergeCell ref="I916:J917"/>
    <mergeCell ref="D886:J886"/>
    <mergeCell ref="D887:J887"/>
    <mergeCell ref="D888:J888"/>
    <mergeCell ref="D889:J889"/>
    <mergeCell ref="D890:J890"/>
    <mergeCell ref="D891:J891"/>
    <mergeCell ref="D926:J926"/>
    <mergeCell ref="D927:J927"/>
    <mergeCell ref="D928:J928"/>
    <mergeCell ref="D929:J929"/>
    <mergeCell ref="D930:J930"/>
    <mergeCell ref="D931:J931"/>
    <mergeCell ref="L917:P920"/>
    <mergeCell ref="D919:I919"/>
    <mergeCell ref="D923:J923"/>
    <mergeCell ref="D924:L924"/>
    <mergeCell ref="M924:O924"/>
    <mergeCell ref="D925:H925"/>
    <mergeCell ref="D938:J938"/>
    <mergeCell ref="D939:J939"/>
    <mergeCell ref="D942:J942"/>
    <mergeCell ref="D943:J943"/>
    <mergeCell ref="D944:J944"/>
    <mergeCell ref="D945:J945"/>
    <mergeCell ref="D932:J932"/>
    <mergeCell ref="D933:J933"/>
    <mergeCell ref="D934:J934"/>
    <mergeCell ref="D935:J935"/>
    <mergeCell ref="D936:J936"/>
    <mergeCell ref="D937:J937"/>
    <mergeCell ref="C953:C972"/>
    <mergeCell ref="C973:H974"/>
    <mergeCell ref="I973:J974"/>
    <mergeCell ref="L974:P977"/>
    <mergeCell ref="D976:I976"/>
    <mergeCell ref="D980:J980"/>
    <mergeCell ref="D946:J946"/>
    <mergeCell ref="D947:J947"/>
    <mergeCell ref="D948:J948"/>
    <mergeCell ref="D949:J949"/>
    <mergeCell ref="D950:J950"/>
    <mergeCell ref="D951:J951"/>
    <mergeCell ref="D986:J986"/>
    <mergeCell ref="D987:J987"/>
    <mergeCell ref="D988:J988"/>
    <mergeCell ref="D989:J989"/>
    <mergeCell ref="D990:J990"/>
    <mergeCell ref="D991:J991"/>
    <mergeCell ref="D981:L981"/>
    <mergeCell ref="M981:O981"/>
    <mergeCell ref="D982:H982"/>
    <mergeCell ref="D983:J983"/>
    <mergeCell ref="D984:J984"/>
    <mergeCell ref="D985:J985"/>
    <mergeCell ref="D1000:J1000"/>
    <mergeCell ref="D1001:J1001"/>
    <mergeCell ref="D1002:J1002"/>
    <mergeCell ref="D1003:J1003"/>
    <mergeCell ref="D1004:J1004"/>
    <mergeCell ref="D1005:J1005"/>
    <mergeCell ref="D992:J992"/>
    <mergeCell ref="D993:J993"/>
    <mergeCell ref="D994:J994"/>
    <mergeCell ref="D995:J995"/>
    <mergeCell ref="D996:J996"/>
    <mergeCell ref="D999:J999"/>
    <mergeCell ref="D1033:I1033"/>
    <mergeCell ref="D1037:J1037"/>
    <mergeCell ref="D1038:L1038"/>
    <mergeCell ref="M1038:O1038"/>
    <mergeCell ref="D1039:H1039"/>
    <mergeCell ref="D1006:J1006"/>
    <mergeCell ref="D1007:J1007"/>
    <mergeCell ref="D1008:J1008"/>
    <mergeCell ref="C1010:C1029"/>
    <mergeCell ref="C1030:H1031"/>
    <mergeCell ref="I1030:J1031"/>
    <mergeCell ref="D1046:J1046"/>
    <mergeCell ref="D1047:J1047"/>
    <mergeCell ref="D1048:J1048"/>
    <mergeCell ref="D1049:J1049"/>
    <mergeCell ref="D1050:J1050"/>
    <mergeCell ref="D1051:J1051"/>
    <mergeCell ref="D1040:J1040"/>
    <mergeCell ref="D1041:J1041"/>
    <mergeCell ref="D1042:J1042"/>
    <mergeCell ref="D1043:J1043"/>
    <mergeCell ref="D1044:J1044"/>
    <mergeCell ref="D1045:J1045"/>
    <mergeCell ref="D1060:J1060"/>
    <mergeCell ref="D1061:J1061"/>
    <mergeCell ref="D1062:J1062"/>
    <mergeCell ref="D1063:J1063"/>
    <mergeCell ref="D1064:J1064"/>
    <mergeCell ref="D1065:J1065"/>
    <mergeCell ref="D1052:J1052"/>
    <mergeCell ref="D1053:J1053"/>
    <mergeCell ref="D1056:J1056"/>
    <mergeCell ref="D1057:J1057"/>
    <mergeCell ref="D1058:J1058"/>
    <mergeCell ref="D1059:J1059"/>
    <mergeCell ref="D1095:L1095"/>
    <mergeCell ref="M1095:O1095"/>
    <mergeCell ref="D1096:H1096"/>
    <mergeCell ref="D1097:J1097"/>
    <mergeCell ref="D1098:J1098"/>
    <mergeCell ref="D1099:J1099"/>
    <mergeCell ref="C1067:C1086"/>
    <mergeCell ref="C1087:H1088"/>
    <mergeCell ref="I1087:J1088"/>
    <mergeCell ref="L1088:P1091"/>
    <mergeCell ref="D1090:I1090"/>
    <mergeCell ref="D1094:J1094"/>
    <mergeCell ref="M1096:O1096"/>
    <mergeCell ref="M1097:O1097"/>
    <mergeCell ref="D1106:J1106"/>
    <mergeCell ref="D1107:J1107"/>
    <mergeCell ref="D1108:J1108"/>
    <mergeCell ref="D1109:J1109"/>
    <mergeCell ref="D1110:J1110"/>
    <mergeCell ref="D1113:J1113"/>
    <mergeCell ref="D1100:J1100"/>
    <mergeCell ref="D1101:J1101"/>
    <mergeCell ref="D1102:J1102"/>
    <mergeCell ref="D1103:J1103"/>
    <mergeCell ref="D1104:J1104"/>
    <mergeCell ref="D1105:J1105"/>
    <mergeCell ref="C1124:C1143"/>
    <mergeCell ref="C1144:H1145"/>
    <mergeCell ref="I1144:J1145"/>
    <mergeCell ref="D1114:J1114"/>
    <mergeCell ref="D1115:J1115"/>
    <mergeCell ref="D1116:J1116"/>
    <mergeCell ref="D1117:J1117"/>
    <mergeCell ref="D1118:J1118"/>
    <mergeCell ref="D1119:J1119"/>
    <mergeCell ref="L1145:P1148"/>
    <mergeCell ref="D1147:I1147"/>
    <mergeCell ref="D1151:J1151"/>
    <mergeCell ref="D1152:L1152"/>
    <mergeCell ref="M1152:O1152"/>
    <mergeCell ref="D1153:H1153"/>
    <mergeCell ref="D1120:J1120"/>
    <mergeCell ref="D1121:J1121"/>
    <mergeCell ref="D1122:J1122"/>
    <mergeCell ref="M1153:O1153"/>
    <mergeCell ref="D1162:J1162"/>
    <mergeCell ref="D1163:J1163"/>
    <mergeCell ref="D1164:J1164"/>
    <mergeCell ref="D1165:J1165"/>
    <mergeCell ref="D1154:J1154"/>
    <mergeCell ref="D1155:J1155"/>
    <mergeCell ref="D1156:J1156"/>
    <mergeCell ref="D1157:J1157"/>
    <mergeCell ref="D1158:J1158"/>
    <mergeCell ref="D1159:J1159"/>
    <mergeCell ref="C1181:C1200"/>
    <mergeCell ref="C1201:H1202"/>
    <mergeCell ref="I1201:J1202"/>
    <mergeCell ref="L1202:P1205"/>
    <mergeCell ref="D1204:I1204"/>
    <mergeCell ref="D1208:J1208"/>
    <mergeCell ref="D1174:J1174"/>
    <mergeCell ref="D1175:J1175"/>
    <mergeCell ref="D1176:J1176"/>
    <mergeCell ref="D1177:J1177"/>
    <mergeCell ref="D1178:J1178"/>
    <mergeCell ref="D1179:J1179"/>
    <mergeCell ref="D1220:J1220"/>
    <mergeCell ref="D1221:J1221"/>
    <mergeCell ref="D1222:J1222"/>
    <mergeCell ref="D1223:J1223"/>
    <mergeCell ref="D1224:J1224"/>
    <mergeCell ref="D1227:J1227"/>
    <mergeCell ref="D1214:J1214"/>
    <mergeCell ref="D1215:J1215"/>
    <mergeCell ref="D1216:J1216"/>
    <mergeCell ref="D1217:J1217"/>
    <mergeCell ref="D1218:J1218"/>
    <mergeCell ref="D1219:J1219"/>
    <mergeCell ref="D1234:J1234"/>
    <mergeCell ref="D1235:J1235"/>
    <mergeCell ref="D1236:J1236"/>
    <mergeCell ref="C1238:C1257"/>
    <mergeCell ref="C1258:H1259"/>
    <mergeCell ref="I1258:J1259"/>
    <mergeCell ref="D1228:J1228"/>
    <mergeCell ref="D1229:J1229"/>
    <mergeCell ref="D1230:J1230"/>
    <mergeCell ref="D1231:J1231"/>
    <mergeCell ref="D1232:J1232"/>
    <mergeCell ref="D1233:J1233"/>
    <mergeCell ref="D1268:J1268"/>
    <mergeCell ref="D1269:J1269"/>
    <mergeCell ref="D1270:J1270"/>
    <mergeCell ref="D1271:J1271"/>
    <mergeCell ref="D1272:J1272"/>
    <mergeCell ref="D1273:J1273"/>
    <mergeCell ref="L1259:P1262"/>
    <mergeCell ref="D1261:I1261"/>
    <mergeCell ref="D1265:J1265"/>
    <mergeCell ref="D1266:L1266"/>
    <mergeCell ref="M1266:O1266"/>
    <mergeCell ref="D1267:H1267"/>
    <mergeCell ref="D1280:J1280"/>
    <mergeCell ref="D1281:J1281"/>
    <mergeCell ref="D1284:J1284"/>
    <mergeCell ref="D1285:J1285"/>
    <mergeCell ref="D1286:J1286"/>
    <mergeCell ref="D1287:J1287"/>
    <mergeCell ref="D1274:J1274"/>
    <mergeCell ref="D1275:J1275"/>
    <mergeCell ref="D1276:J1276"/>
    <mergeCell ref="D1277:J1277"/>
    <mergeCell ref="D1278:J1278"/>
    <mergeCell ref="D1279:J1279"/>
    <mergeCell ref="C1295:C1314"/>
    <mergeCell ref="C1315:H1316"/>
    <mergeCell ref="I1315:J1316"/>
    <mergeCell ref="L1316:P1319"/>
    <mergeCell ref="D1318:I1318"/>
    <mergeCell ref="D1322:J1322"/>
    <mergeCell ref="D1288:J1288"/>
    <mergeCell ref="D1289:J1289"/>
    <mergeCell ref="D1290:J1290"/>
    <mergeCell ref="D1291:J1291"/>
    <mergeCell ref="D1292:J1292"/>
    <mergeCell ref="D1293:J1293"/>
    <mergeCell ref="D1328:J1328"/>
    <mergeCell ref="D1329:J1329"/>
    <mergeCell ref="D1330:J1330"/>
    <mergeCell ref="D1331:J1331"/>
    <mergeCell ref="D1332:J1332"/>
    <mergeCell ref="D1333:J1333"/>
    <mergeCell ref="D1323:L1323"/>
    <mergeCell ref="M1323:O1323"/>
    <mergeCell ref="D1324:H1324"/>
    <mergeCell ref="D1325:J1325"/>
    <mergeCell ref="D1326:J1326"/>
    <mergeCell ref="D1327:J1327"/>
    <mergeCell ref="D1342:J1342"/>
    <mergeCell ref="D1343:J1343"/>
    <mergeCell ref="D1344:J1344"/>
    <mergeCell ref="D1345:J1345"/>
    <mergeCell ref="D1346:J1346"/>
    <mergeCell ref="D1347:J1347"/>
    <mergeCell ref="D1334:J1334"/>
    <mergeCell ref="D1335:J1335"/>
    <mergeCell ref="D1336:J1336"/>
    <mergeCell ref="D1337:J1337"/>
    <mergeCell ref="D1338:J1338"/>
    <mergeCell ref="D1341:J1341"/>
    <mergeCell ref="D1375:I1375"/>
    <mergeCell ref="D1379:J1379"/>
    <mergeCell ref="D1380:L1380"/>
    <mergeCell ref="M1380:O1380"/>
    <mergeCell ref="D1381:H1381"/>
    <mergeCell ref="D1348:J1348"/>
    <mergeCell ref="D1349:J1349"/>
    <mergeCell ref="D1350:J1350"/>
    <mergeCell ref="C1352:C1371"/>
    <mergeCell ref="C1372:H1373"/>
    <mergeCell ref="I1372:J1373"/>
    <mergeCell ref="D1388:J1388"/>
    <mergeCell ref="D1389:J1389"/>
    <mergeCell ref="D1390:J1390"/>
    <mergeCell ref="D1391:J1391"/>
    <mergeCell ref="D1392:J1392"/>
    <mergeCell ref="D1393:J1393"/>
    <mergeCell ref="D1382:J1382"/>
    <mergeCell ref="D1383:J1383"/>
    <mergeCell ref="D1384:J1384"/>
    <mergeCell ref="D1385:J1385"/>
    <mergeCell ref="D1386:J1386"/>
    <mergeCell ref="D1387:J1387"/>
    <mergeCell ref="D1402:J1402"/>
    <mergeCell ref="D1403:J1403"/>
    <mergeCell ref="D1404:J1404"/>
    <mergeCell ref="D1405:J1405"/>
    <mergeCell ref="D1406:J1406"/>
    <mergeCell ref="D1407:J1407"/>
    <mergeCell ref="D1394:J1394"/>
    <mergeCell ref="D1395:J1395"/>
    <mergeCell ref="D1398:J1398"/>
    <mergeCell ref="D1399:J1399"/>
    <mergeCell ref="D1400:J1400"/>
    <mergeCell ref="D1401:J1401"/>
    <mergeCell ref="M128:O128"/>
    <mergeCell ref="M184:O184"/>
    <mergeCell ref="M185:O185"/>
    <mergeCell ref="M241:O241"/>
    <mergeCell ref="M242:O242"/>
    <mergeCell ref="M298:O298"/>
    <mergeCell ref="M299:O299"/>
    <mergeCell ref="M355:O355"/>
    <mergeCell ref="M356:O356"/>
    <mergeCell ref="L347:P350"/>
    <mergeCell ref="D183:L183"/>
    <mergeCell ref="M183:O183"/>
    <mergeCell ref="D184:H184"/>
    <mergeCell ref="D185:J185"/>
    <mergeCell ref="D186:J186"/>
    <mergeCell ref="D187:J187"/>
    <mergeCell ref="D140:J140"/>
    <mergeCell ref="D141:J141"/>
    <mergeCell ref="D144:J144"/>
    <mergeCell ref="D145:J145"/>
    <mergeCell ref="D146:J146"/>
    <mergeCell ref="D147:J147"/>
    <mergeCell ref="D134:J134"/>
    <mergeCell ref="D135:J135"/>
    <mergeCell ref="M470:O470"/>
    <mergeCell ref="M526:O526"/>
    <mergeCell ref="M527:O527"/>
    <mergeCell ref="M583:O583"/>
    <mergeCell ref="M584:O584"/>
    <mergeCell ref="M640:O640"/>
    <mergeCell ref="M641:O641"/>
    <mergeCell ref="M697:O697"/>
    <mergeCell ref="M698:O698"/>
    <mergeCell ref="L689:P692"/>
    <mergeCell ref="D525:L525"/>
    <mergeCell ref="M525:O525"/>
    <mergeCell ref="D526:H526"/>
    <mergeCell ref="D527:J527"/>
    <mergeCell ref="D528:J528"/>
    <mergeCell ref="D529:J529"/>
    <mergeCell ref="D482:J482"/>
    <mergeCell ref="D483:J483"/>
    <mergeCell ref="D486:J486"/>
    <mergeCell ref="D487:J487"/>
    <mergeCell ref="D488:J488"/>
    <mergeCell ref="D489:J489"/>
    <mergeCell ref="D476:J476"/>
    <mergeCell ref="D477:J477"/>
    <mergeCell ref="M812:O812"/>
    <mergeCell ref="M868:O868"/>
    <mergeCell ref="M869:O869"/>
    <mergeCell ref="M925:O925"/>
    <mergeCell ref="M926:O926"/>
    <mergeCell ref="M982:O982"/>
    <mergeCell ref="M983:O983"/>
    <mergeCell ref="M1039:O1039"/>
    <mergeCell ref="M1040:O1040"/>
    <mergeCell ref="L1031:P1034"/>
    <mergeCell ref="D867:L867"/>
    <mergeCell ref="M867:O867"/>
    <mergeCell ref="D868:H868"/>
    <mergeCell ref="D869:J869"/>
    <mergeCell ref="D870:J870"/>
    <mergeCell ref="D871:J871"/>
    <mergeCell ref="D824:J824"/>
    <mergeCell ref="D825:J825"/>
    <mergeCell ref="D828:J828"/>
    <mergeCell ref="D829:J829"/>
    <mergeCell ref="D830:J830"/>
    <mergeCell ref="D831:J831"/>
    <mergeCell ref="D818:J818"/>
    <mergeCell ref="D819:J819"/>
    <mergeCell ref="M1154:O1154"/>
    <mergeCell ref="M1210:O1210"/>
    <mergeCell ref="M1211:O1211"/>
    <mergeCell ref="M1267:O1267"/>
    <mergeCell ref="M1268:O1268"/>
    <mergeCell ref="M1324:O1324"/>
    <mergeCell ref="M1325:O1325"/>
    <mergeCell ref="M1381:O1381"/>
    <mergeCell ref="M1382:O1382"/>
    <mergeCell ref="L1373:P1376"/>
    <mergeCell ref="D1209:L1209"/>
    <mergeCell ref="M1209:O1209"/>
    <mergeCell ref="D1210:H1210"/>
    <mergeCell ref="D1211:J1211"/>
    <mergeCell ref="D1212:J1212"/>
    <mergeCell ref="D1213:J1213"/>
    <mergeCell ref="D1166:J1166"/>
    <mergeCell ref="D1167:J1167"/>
    <mergeCell ref="D1170:J1170"/>
    <mergeCell ref="D1171:J1171"/>
    <mergeCell ref="D1172:J1172"/>
    <mergeCell ref="D1173:J1173"/>
    <mergeCell ref="D1160:J1160"/>
    <mergeCell ref="D1161:J1161"/>
  </mergeCells>
  <phoneticPr fontId="1"/>
  <dataValidations count="4">
    <dataValidation imeMode="off" allowBlank="1" showInputMessage="1" showErrorMessage="1" sqref="O1399:O1405 D13:H13 D68:J68 D16:J24 L16:M24 K31:K39 M31:M39 O31:O37 D70:H70 D125:J125 D127:H127 D130:J138 D73:J81 L130:M138 K145:K153 M145:M153 L73:M81 D1322:J1322 D1324:H1324 D1327:J1335 L1327:M1335 D1265:J1265 K1342:K1350 M1342:M1350 K88:K96 M88:M96 O1342:O1348 O88:O94 D182:J182 D184:H184 D187:J195 O145:O151 L187:M195 K202:K210 M202:M210 D239:J239 D241:H241 D244:J252 O202:O208 L244:M252 K259:K267 M259:M267 D296:J296 D298:H298 D301:J309 O259:O265 L301:M309 K316:K324 M316:M324 D353:J353 D355:H355 D358:J366 O316:O322 L358:M366 K373:K381 M373:M381 D410:J410 D412:H412 D415:J423 O373:O379 L415:M423 K430:K438 M430:M438 D467:J467 D469:H469 D472:J480 O430:O436 L472:M480 K487:K495 M487:M495 D524:J524 D526:H526 D529:J537 O487:O493 L529:M537 K544:K552 M544:M552 D581:J581 D583:H583 D586:J594 O544:O550 L586:M594 K601:K609 M601:M609 D638:J638 D640:H640 D643:J651 O601:O607 L643:M651 K658:K666 M658:M666 D695:J695 D697:H697 D700:J708 O658:O664 L700:M708 K715:K723 M715:M723 D752:J752 D754:H754 D757:J765 O715:O721 L757:M765 K772:K780 M772:M780 D809:J809 D811:H811 D814:J822 O772:O778 L814:M822 K829:K837 M829:M837 D866:J866 D868:H868 D871:J879 O829:O835 L871:M879 K886:K894 M886:M894 D923:J923 D925:H925 D928:J936 O886:O892 L928:M936 K943:K951 M943:M951 D980:J980 D982:H982 D985:J993 O943:O949 L985:M993 K1000:K1008 M1000:M1008 D1037:J1037 D1039:H1039 D1042:J1050 O1000:O1006 L1042:M1050 K1057:K1065 M1057:M1065 D1094:J1094 D1096:H1096 D1099:J1107 O1057:O1063 L1099:M1107 K1114:K1122 M1114:M1122 D1151:J1151 D1153:H1153 D1156:J1164 O1114:O1120 L1156:M1164 K1171:K1179 M1171:M1179 D1208:J1208 D1210:H1210 D1213:J1221 O1171:O1177 L1213:M1221 K1228:K1236 M1228:M1236 D1267:H1267 D1270:J1278 L1270:M1278 O1228:O1234 K1285:K1293 M1285:M1293 O1285:O1291 D1379:J1379 D1381:H1381 D1384:J1392 L1384:M1392 K1399:K1407 M1399:M1407"/>
    <dataValidation imeMode="on" allowBlank="1" showInputMessage="1" showErrorMessage="1" sqref="D12:L12 K16:K24 D126:L126 K130:K138 D1323:L1323 K1327:K1335 D69:L69 K73:K81 D183:L183 K187:K195 D240:L240 K244:K252 D297:L297 K301:K309 D354:L354 K358:K366 D411:L411 K415:K423 D468:L468 K472:K480 D525:L525 K529:K537 D582:L582 K586:K594 D639:L639 K643:K651 D696:L696 K700:K708 D753:L753 K757:K765 D810:L810 K814:K822 D867:L867 K871:K879 D924:L924 K928:K936 D981:L981 K985:K993 D1038:L1038 K1042:K1050 D1095:L1095 K1099:K1107 D1152:L1152 K1156:K1164 D1209:L1209 K1213:K1221 D1266:L1266 K1270:K1278 D1380:L1380 K1384:K1392"/>
    <dataValidation type="list" imeMode="off" allowBlank="1" showInputMessage="1" sqref="D14:J14 D1325:J1325 D71:J71 D128:J128 D185:J185 D242:J242 D299:J299 D356:J356 D413:J413 D470:J470 D527:J527 D584:J584 D641:J641 D698:J698 D755:J755 D812:J812 D869:J869 D926:J926 D983:J983 D1040:J1040 D1097:J1097 D1154:J1154 D1211:J1211 D1268:J1268 D1382:J1382">
      <formula1>"単価契約"</formula1>
    </dataValidation>
    <dataValidation imeMode="off" operator="equal" allowBlank="1" showInputMessage="1" showErrorMessage="1" sqref="D11:J11"/>
  </dataValidations>
  <pageMargins left="0" right="0" top="0" bottom="0"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$W$5:$W$9</xm:f>
          </x14:formula1>
          <xm:sqref>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WVS984434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K140 JG140 TC140 ACY140 AMU140 AWQ140 BGM140 BQI140 CAE140 CKA140 CTW140 DDS140 DNO140 DXK140 EHG140 ERC140 FAY140 FKU140 FUQ140 GEM140 GOI140 GYE140 HIA140 HRW140 IBS140 ILO140 IVK140 JFG140 JPC140 JYY140 KIU140 KSQ140 LCM140 LMI140 LWE140 MGA140 MPW140 MZS140 NJO140 NTK140 ODG140 ONC140 OWY140 PGU140 PQQ140 QAM140 QKI140 QUE140 REA140 RNW140 RXS140 SHO140 SRK140 TBG140 TLC140 TUY140 UEU140 UOQ140 UYM140 VII140 VSE140 WCA140 WLW140 WVS140 K65676 JG65676 TC65676 ACY65676 AMU65676 AWQ65676 BGM65676 BQI65676 CAE65676 CKA65676 CTW65676 DDS65676 DNO65676 DXK65676 EHG65676 ERC65676 FAY65676 FKU65676 FUQ65676 GEM65676 GOI65676 GYE65676 HIA65676 HRW65676 IBS65676 ILO65676 IVK65676 JFG65676 JPC65676 JYY65676 KIU65676 KSQ65676 LCM65676 LMI65676 LWE65676 MGA65676 MPW65676 MZS65676 NJO65676 NTK65676 ODG65676 ONC65676 OWY65676 PGU65676 PQQ65676 QAM65676 QKI65676 QUE65676 REA65676 RNW65676 RXS65676 SHO65676 SRK65676 TBG65676 TLC65676 TUY65676 UEU65676 UOQ65676 UYM65676 VII65676 VSE65676 WCA65676 WLW65676 WVS65676 K131212 JG131212 TC131212 ACY131212 AMU131212 AWQ131212 BGM131212 BQI131212 CAE131212 CKA131212 CTW131212 DDS131212 DNO131212 DXK131212 EHG131212 ERC131212 FAY131212 FKU131212 FUQ131212 GEM131212 GOI131212 GYE131212 HIA131212 HRW131212 IBS131212 ILO131212 IVK131212 JFG131212 JPC131212 JYY131212 KIU131212 KSQ131212 LCM131212 LMI131212 LWE131212 MGA131212 MPW131212 MZS131212 NJO131212 NTK131212 ODG131212 ONC131212 OWY131212 PGU131212 PQQ131212 QAM131212 QKI131212 QUE131212 REA131212 RNW131212 RXS131212 SHO131212 SRK131212 TBG131212 TLC131212 TUY131212 UEU131212 UOQ131212 UYM131212 VII131212 VSE131212 WCA131212 WLW131212 WVS131212 K196748 JG196748 TC196748 ACY196748 AMU196748 AWQ196748 BGM196748 BQI196748 CAE196748 CKA196748 CTW196748 DDS196748 DNO196748 DXK196748 EHG196748 ERC196748 FAY196748 FKU196748 FUQ196748 GEM196748 GOI196748 GYE196748 HIA196748 HRW196748 IBS196748 ILO196748 IVK196748 JFG196748 JPC196748 JYY196748 KIU196748 KSQ196748 LCM196748 LMI196748 LWE196748 MGA196748 MPW196748 MZS196748 NJO196748 NTK196748 ODG196748 ONC196748 OWY196748 PGU196748 PQQ196748 QAM196748 QKI196748 QUE196748 REA196748 RNW196748 RXS196748 SHO196748 SRK196748 TBG196748 TLC196748 TUY196748 UEU196748 UOQ196748 UYM196748 VII196748 VSE196748 WCA196748 WLW196748 WVS196748 K262284 JG262284 TC262284 ACY262284 AMU262284 AWQ262284 BGM262284 BQI262284 CAE262284 CKA262284 CTW262284 DDS262284 DNO262284 DXK262284 EHG262284 ERC262284 FAY262284 FKU262284 FUQ262284 GEM262284 GOI262284 GYE262284 HIA262284 HRW262284 IBS262284 ILO262284 IVK262284 JFG262284 JPC262284 JYY262284 KIU262284 KSQ262284 LCM262284 LMI262284 LWE262284 MGA262284 MPW262284 MZS262284 NJO262284 NTK262284 ODG262284 ONC262284 OWY262284 PGU262284 PQQ262284 QAM262284 QKI262284 QUE262284 REA262284 RNW262284 RXS262284 SHO262284 SRK262284 TBG262284 TLC262284 TUY262284 UEU262284 UOQ262284 UYM262284 VII262284 VSE262284 WCA262284 WLW262284 WVS262284 K327820 JG327820 TC327820 ACY327820 AMU327820 AWQ327820 BGM327820 BQI327820 CAE327820 CKA327820 CTW327820 DDS327820 DNO327820 DXK327820 EHG327820 ERC327820 FAY327820 FKU327820 FUQ327820 GEM327820 GOI327820 GYE327820 HIA327820 HRW327820 IBS327820 ILO327820 IVK327820 JFG327820 JPC327820 JYY327820 KIU327820 KSQ327820 LCM327820 LMI327820 LWE327820 MGA327820 MPW327820 MZS327820 NJO327820 NTK327820 ODG327820 ONC327820 OWY327820 PGU327820 PQQ327820 QAM327820 QKI327820 QUE327820 REA327820 RNW327820 RXS327820 SHO327820 SRK327820 TBG327820 TLC327820 TUY327820 UEU327820 UOQ327820 UYM327820 VII327820 VSE327820 WCA327820 WLW327820 WVS327820 K393356 JG393356 TC393356 ACY393356 AMU393356 AWQ393356 BGM393356 BQI393356 CAE393356 CKA393356 CTW393356 DDS393356 DNO393356 DXK393356 EHG393356 ERC393356 FAY393356 FKU393356 FUQ393356 GEM393356 GOI393356 GYE393356 HIA393356 HRW393356 IBS393356 ILO393356 IVK393356 JFG393356 JPC393356 JYY393356 KIU393356 KSQ393356 LCM393356 LMI393356 LWE393356 MGA393356 MPW393356 MZS393356 NJO393356 NTK393356 ODG393356 ONC393356 OWY393356 PGU393356 PQQ393356 QAM393356 QKI393356 QUE393356 REA393356 RNW393356 RXS393356 SHO393356 SRK393356 TBG393356 TLC393356 TUY393356 UEU393356 UOQ393356 UYM393356 VII393356 VSE393356 WCA393356 WLW393356 WVS393356 K458892 JG458892 TC458892 ACY458892 AMU458892 AWQ458892 BGM458892 BQI458892 CAE458892 CKA458892 CTW458892 DDS458892 DNO458892 DXK458892 EHG458892 ERC458892 FAY458892 FKU458892 FUQ458892 GEM458892 GOI458892 GYE458892 HIA458892 HRW458892 IBS458892 ILO458892 IVK458892 JFG458892 JPC458892 JYY458892 KIU458892 KSQ458892 LCM458892 LMI458892 LWE458892 MGA458892 MPW458892 MZS458892 NJO458892 NTK458892 ODG458892 ONC458892 OWY458892 PGU458892 PQQ458892 QAM458892 QKI458892 QUE458892 REA458892 RNW458892 RXS458892 SHO458892 SRK458892 TBG458892 TLC458892 TUY458892 UEU458892 UOQ458892 UYM458892 VII458892 VSE458892 WCA458892 WLW458892 WVS458892 K524428 JG524428 TC524428 ACY524428 AMU524428 AWQ524428 BGM524428 BQI524428 CAE524428 CKA524428 CTW524428 DDS524428 DNO524428 DXK524428 EHG524428 ERC524428 FAY524428 FKU524428 FUQ524428 GEM524428 GOI524428 GYE524428 HIA524428 HRW524428 IBS524428 ILO524428 IVK524428 JFG524428 JPC524428 JYY524428 KIU524428 KSQ524428 LCM524428 LMI524428 LWE524428 MGA524428 MPW524428 MZS524428 NJO524428 NTK524428 ODG524428 ONC524428 OWY524428 PGU524428 PQQ524428 QAM524428 QKI524428 QUE524428 REA524428 RNW524428 RXS524428 SHO524428 SRK524428 TBG524428 TLC524428 TUY524428 UEU524428 UOQ524428 UYM524428 VII524428 VSE524428 WCA524428 WLW524428 WVS524428 K589964 JG589964 TC589964 ACY589964 AMU589964 AWQ589964 BGM589964 BQI589964 CAE589964 CKA589964 CTW589964 DDS589964 DNO589964 DXK589964 EHG589964 ERC589964 FAY589964 FKU589964 FUQ589964 GEM589964 GOI589964 GYE589964 HIA589964 HRW589964 IBS589964 ILO589964 IVK589964 JFG589964 JPC589964 JYY589964 KIU589964 KSQ589964 LCM589964 LMI589964 LWE589964 MGA589964 MPW589964 MZS589964 NJO589964 NTK589964 ODG589964 ONC589964 OWY589964 PGU589964 PQQ589964 QAM589964 QKI589964 QUE589964 REA589964 RNW589964 RXS589964 SHO589964 SRK589964 TBG589964 TLC589964 TUY589964 UEU589964 UOQ589964 UYM589964 VII589964 VSE589964 WCA589964 WLW589964 WVS589964 K655500 JG655500 TC655500 ACY655500 AMU655500 AWQ655500 BGM655500 BQI655500 CAE655500 CKA655500 CTW655500 DDS655500 DNO655500 DXK655500 EHG655500 ERC655500 FAY655500 FKU655500 FUQ655500 GEM655500 GOI655500 GYE655500 HIA655500 HRW655500 IBS655500 ILO655500 IVK655500 JFG655500 JPC655500 JYY655500 KIU655500 KSQ655500 LCM655500 LMI655500 LWE655500 MGA655500 MPW655500 MZS655500 NJO655500 NTK655500 ODG655500 ONC655500 OWY655500 PGU655500 PQQ655500 QAM655500 QKI655500 QUE655500 REA655500 RNW655500 RXS655500 SHO655500 SRK655500 TBG655500 TLC655500 TUY655500 UEU655500 UOQ655500 UYM655500 VII655500 VSE655500 WCA655500 WLW655500 WVS655500 K721036 JG721036 TC721036 ACY721036 AMU721036 AWQ721036 BGM721036 BQI721036 CAE721036 CKA721036 CTW721036 DDS721036 DNO721036 DXK721036 EHG721036 ERC721036 FAY721036 FKU721036 FUQ721036 GEM721036 GOI721036 GYE721036 HIA721036 HRW721036 IBS721036 ILO721036 IVK721036 JFG721036 JPC721036 JYY721036 KIU721036 KSQ721036 LCM721036 LMI721036 LWE721036 MGA721036 MPW721036 MZS721036 NJO721036 NTK721036 ODG721036 ONC721036 OWY721036 PGU721036 PQQ721036 QAM721036 QKI721036 QUE721036 REA721036 RNW721036 RXS721036 SHO721036 SRK721036 TBG721036 TLC721036 TUY721036 UEU721036 UOQ721036 UYM721036 VII721036 VSE721036 WCA721036 WLW721036 WVS721036 K786572 JG786572 TC786572 ACY786572 AMU786572 AWQ786572 BGM786572 BQI786572 CAE786572 CKA786572 CTW786572 DDS786572 DNO786572 DXK786572 EHG786572 ERC786572 FAY786572 FKU786572 FUQ786572 GEM786572 GOI786572 GYE786572 HIA786572 HRW786572 IBS786572 ILO786572 IVK786572 JFG786572 JPC786572 JYY786572 KIU786572 KSQ786572 LCM786572 LMI786572 LWE786572 MGA786572 MPW786572 MZS786572 NJO786572 NTK786572 ODG786572 ONC786572 OWY786572 PGU786572 PQQ786572 QAM786572 QKI786572 QUE786572 REA786572 RNW786572 RXS786572 SHO786572 SRK786572 TBG786572 TLC786572 TUY786572 UEU786572 UOQ786572 UYM786572 VII786572 VSE786572 WCA786572 WLW786572 WVS786572 K852108 JG852108 TC852108 ACY852108 AMU852108 AWQ852108 BGM852108 BQI852108 CAE852108 CKA852108 CTW852108 DDS852108 DNO852108 DXK852108 EHG852108 ERC852108 FAY852108 FKU852108 FUQ852108 GEM852108 GOI852108 GYE852108 HIA852108 HRW852108 IBS852108 ILO852108 IVK852108 JFG852108 JPC852108 JYY852108 KIU852108 KSQ852108 LCM852108 LMI852108 LWE852108 MGA852108 MPW852108 MZS852108 NJO852108 NTK852108 ODG852108 ONC852108 OWY852108 PGU852108 PQQ852108 QAM852108 QKI852108 QUE852108 REA852108 RNW852108 RXS852108 SHO852108 SRK852108 TBG852108 TLC852108 TUY852108 UEU852108 UOQ852108 UYM852108 VII852108 VSE852108 WCA852108 WLW852108 WVS852108 K917644 JG917644 TC917644 ACY917644 AMU917644 AWQ917644 BGM917644 BQI917644 CAE917644 CKA917644 CTW917644 DDS917644 DNO917644 DXK917644 EHG917644 ERC917644 FAY917644 FKU917644 FUQ917644 GEM917644 GOI917644 GYE917644 HIA917644 HRW917644 IBS917644 ILO917644 IVK917644 JFG917644 JPC917644 JYY917644 KIU917644 KSQ917644 LCM917644 LMI917644 LWE917644 MGA917644 MPW917644 MZS917644 NJO917644 NTK917644 ODG917644 ONC917644 OWY917644 PGU917644 PQQ917644 QAM917644 QKI917644 QUE917644 REA917644 RNW917644 RXS917644 SHO917644 SRK917644 TBG917644 TLC917644 TUY917644 UEU917644 UOQ917644 UYM917644 VII917644 VSE917644 WCA917644 WLW917644 WVS917644 K983180 JG983180 TC983180 ACY983180 AMU983180 AWQ983180 BGM983180 BQI983180 CAE983180 CKA983180 CTW983180 DDS983180 DNO983180 DXK983180 EHG983180 ERC983180 FAY983180 FKU983180 FUQ983180 GEM983180 GOI983180 GYE983180 HIA983180 HRW983180 IBS983180 ILO983180 IVK983180 JFG983180 JPC983180 JYY983180 KIU983180 KSQ983180 LCM983180 LMI983180 LWE983180 MGA983180 MPW983180 MZS983180 NJO983180 NTK983180 ODG983180 ONC983180 OWY983180 PGU983180 PQQ983180 QAM983180 QKI983180 QUE983180 REA983180 RNW983180 RXS983180 SHO983180 SRK983180 TBG983180 TLC983180 TUY983180 UEU983180 UOQ983180 UYM983180 VII983180 VSE983180 WCA983180 WLW983180 WVS983180 K1337 JG197 TC197 ACY197 AMU197 AWQ197 BGM197 BQI197 CAE197 CKA197 CTW197 DDS197 DNO197 DXK197 EHG197 ERC197 FAY197 FKU197 FUQ197 GEM197 GOI197 GYE197 HIA197 HRW197 IBS197 ILO197 IVK197 JFG197 JPC197 JYY197 KIU197 KSQ197 LCM197 LMI197 LWE197 MGA197 MPW197 MZS197 NJO197 NTK197 ODG197 ONC197 OWY197 PGU197 PQQ197 QAM197 QKI197 QUE197 REA197 RNW197 RXS197 SHO197 SRK197 TBG197 TLC197 TUY197 UEU197 UOQ197 UYM197 VII197 VSE197 WCA197 WLW197 WVS197 K65733 JG65733 TC65733 ACY65733 AMU65733 AWQ65733 BGM65733 BQI65733 CAE65733 CKA65733 CTW65733 DDS65733 DNO65733 DXK65733 EHG65733 ERC65733 FAY65733 FKU65733 FUQ65733 GEM65733 GOI65733 GYE65733 HIA65733 HRW65733 IBS65733 ILO65733 IVK65733 JFG65733 JPC65733 JYY65733 KIU65733 KSQ65733 LCM65733 LMI65733 LWE65733 MGA65733 MPW65733 MZS65733 NJO65733 NTK65733 ODG65733 ONC65733 OWY65733 PGU65733 PQQ65733 QAM65733 QKI65733 QUE65733 REA65733 RNW65733 RXS65733 SHO65733 SRK65733 TBG65733 TLC65733 TUY65733 UEU65733 UOQ65733 UYM65733 VII65733 VSE65733 WCA65733 WLW65733 WVS65733 K131269 JG131269 TC131269 ACY131269 AMU131269 AWQ131269 BGM131269 BQI131269 CAE131269 CKA131269 CTW131269 DDS131269 DNO131269 DXK131269 EHG131269 ERC131269 FAY131269 FKU131269 FUQ131269 GEM131269 GOI131269 GYE131269 HIA131269 HRW131269 IBS131269 ILO131269 IVK131269 JFG131269 JPC131269 JYY131269 KIU131269 KSQ131269 LCM131269 LMI131269 LWE131269 MGA131269 MPW131269 MZS131269 NJO131269 NTK131269 ODG131269 ONC131269 OWY131269 PGU131269 PQQ131269 QAM131269 QKI131269 QUE131269 REA131269 RNW131269 RXS131269 SHO131269 SRK131269 TBG131269 TLC131269 TUY131269 UEU131269 UOQ131269 UYM131269 VII131269 VSE131269 WCA131269 WLW131269 WVS131269 K196805 JG196805 TC196805 ACY196805 AMU196805 AWQ196805 BGM196805 BQI196805 CAE196805 CKA196805 CTW196805 DDS196805 DNO196805 DXK196805 EHG196805 ERC196805 FAY196805 FKU196805 FUQ196805 GEM196805 GOI196805 GYE196805 HIA196805 HRW196805 IBS196805 ILO196805 IVK196805 JFG196805 JPC196805 JYY196805 KIU196805 KSQ196805 LCM196805 LMI196805 LWE196805 MGA196805 MPW196805 MZS196805 NJO196805 NTK196805 ODG196805 ONC196805 OWY196805 PGU196805 PQQ196805 QAM196805 QKI196805 QUE196805 REA196805 RNW196805 RXS196805 SHO196805 SRK196805 TBG196805 TLC196805 TUY196805 UEU196805 UOQ196805 UYM196805 VII196805 VSE196805 WCA196805 WLW196805 WVS196805 K262341 JG262341 TC262341 ACY262341 AMU262341 AWQ262341 BGM262341 BQI262341 CAE262341 CKA262341 CTW262341 DDS262341 DNO262341 DXK262341 EHG262341 ERC262341 FAY262341 FKU262341 FUQ262341 GEM262341 GOI262341 GYE262341 HIA262341 HRW262341 IBS262341 ILO262341 IVK262341 JFG262341 JPC262341 JYY262341 KIU262341 KSQ262341 LCM262341 LMI262341 LWE262341 MGA262341 MPW262341 MZS262341 NJO262341 NTK262341 ODG262341 ONC262341 OWY262341 PGU262341 PQQ262341 QAM262341 QKI262341 QUE262341 REA262341 RNW262341 RXS262341 SHO262341 SRK262341 TBG262341 TLC262341 TUY262341 UEU262341 UOQ262341 UYM262341 VII262341 VSE262341 WCA262341 WLW262341 WVS262341 K327877 JG327877 TC327877 ACY327877 AMU327877 AWQ327877 BGM327877 BQI327877 CAE327877 CKA327877 CTW327877 DDS327877 DNO327877 DXK327877 EHG327877 ERC327877 FAY327877 FKU327877 FUQ327877 GEM327877 GOI327877 GYE327877 HIA327877 HRW327877 IBS327877 ILO327877 IVK327877 JFG327877 JPC327877 JYY327877 KIU327877 KSQ327877 LCM327877 LMI327877 LWE327877 MGA327877 MPW327877 MZS327877 NJO327877 NTK327877 ODG327877 ONC327877 OWY327877 PGU327877 PQQ327877 QAM327877 QKI327877 QUE327877 REA327877 RNW327877 RXS327877 SHO327877 SRK327877 TBG327877 TLC327877 TUY327877 UEU327877 UOQ327877 UYM327877 VII327877 VSE327877 WCA327877 WLW327877 WVS327877 K393413 JG393413 TC393413 ACY393413 AMU393413 AWQ393413 BGM393413 BQI393413 CAE393413 CKA393413 CTW393413 DDS393413 DNO393413 DXK393413 EHG393413 ERC393413 FAY393413 FKU393413 FUQ393413 GEM393413 GOI393413 GYE393413 HIA393413 HRW393413 IBS393413 ILO393413 IVK393413 JFG393413 JPC393413 JYY393413 KIU393413 KSQ393413 LCM393413 LMI393413 LWE393413 MGA393413 MPW393413 MZS393413 NJO393413 NTK393413 ODG393413 ONC393413 OWY393413 PGU393413 PQQ393413 QAM393413 QKI393413 QUE393413 REA393413 RNW393413 RXS393413 SHO393413 SRK393413 TBG393413 TLC393413 TUY393413 UEU393413 UOQ393413 UYM393413 VII393413 VSE393413 WCA393413 WLW393413 WVS393413 K458949 JG458949 TC458949 ACY458949 AMU458949 AWQ458949 BGM458949 BQI458949 CAE458949 CKA458949 CTW458949 DDS458949 DNO458949 DXK458949 EHG458949 ERC458949 FAY458949 FKU458949 FUQ458949 GEM458949 GOI458949 GYE458949 HIA458949 HRW458949 IBS458949 ILO458949 IVK458949 JFG458949 JPC458949 JYY458949 KIU458949 KSQ458949 LCM458949 LMI458949 LWE458949 MGA458949 MPW458949 MZS458949 NJO458949 NTK458949 ODG458949 ONC458949 OWY458949 PGU458949 PQQ458949 QAM458949 QKI458949 QUE458949 REA458949 RNW458949 RXS458949 SHO458949 SRK458949 TBG458949 TLC458949 TUY458949 UEU458949 UOQ458949 UYM458949 VII458949 VSE458949 WCA458949 WLW458949 WVS458949 K524485 JG524485 TC524485 ACY524485 AMU524485 AWQ524485 BGM524485 BQI524485 CAE524485 CKA524485 CTW524485 DDS524485 DNO524485 DXK524485 EHG524485 ERC524485 FAY524485 FKU524485 FUQ524485 GEM524485 GOI524485 GYE524485 HIA524485 HRW524485 IBS524485 ILO524485 IVK524485 JFG524485 JPC524485 JYY524485 KIU524485 KSQ524485 LCM524485 LMI524485 LWE524485 MGA524485 MPW524485 MZS524485 NJO524485 NTK524485 ODG524485 ONC524485 OWY524485 PGU524485 PQQ524485 QAM524485 QKI524485 QUE524485 REA524485 RNW524485 RXS524485 SHO524485 SRK524485 TBG524485 TLC524485 TUY524485 UEU524485 UOQ524485 UYM524485 VII524485 VSE524485 WCA524485 WLW524485 WVS524485 K590021 JG590021 TC590021 ACY590021 AMU590021 AWQ590021 BGM590021 BQI590021 CAE590021 CKA590021 CTW590021 DDS590021 DNO590021 DXK590021 EHG590021 ERC590021 FAY590021 FKU590021 FUQ590021 GEM590021 GOI590021 GYE590021 HIA590021 HRW590021 IBS590021 ILO590021 IVK590021 JFG590021 JPC590021 JYY590021 KIU590021 KSQ590021 LCM590021 LMI590021 LWE590021 MGA590021 MPW590021 MZS590021 NJO590021 NTK590021 ODG590021 ONC590021 OWY590021 PGU590021 PQQ590021 QAM590021 QKI590021 QUE590021 REA590021 RNW590021 RXS590021 SHO590021 SRK590021 TBG590021 TLC590021 TUY590021 UEU590021 UOQ590021 UYM590021 VII590021 VSE590021 WCA590021 WLW590021 WVS590021 K655557 JG655557 TC655557 ACY655557 AMU655557 AWQ655557 BGM655557 BQI655557 CAE655557 CKA655557 CTW655557 DDS655557 DNO655557 DXK655557 EHG655557 ERC655557 FAY655557 FKU655557 FUQ655557 GEM655557 GOI655557 GYE655557 HIA655557 HRW655557 IBS655557 ILO655557 IVK655557 JFG655557 JPC655557 JYY655557 KIU655557 KSQ655557 LCM655557 LMI655557 LWE655557 MGA655557 MPW655557 MZS655557 NJO655557 NTK655557 ODG655557 ONC655557 OWY655557 PGU655557 PQQ655557 QAM655557 QKI655557 QUE655557 REA655557 RNW655557 RXS655557 SHO655557 SRK655557 TBG655557 TLC655557 TUY655557 UEU655557 UOQ655557 UYM655557 VII655557 VSE655557 WCA655557 WLW655557 WVS655557 K721093 JG721093 TC721093 ACY721093 AMU721093 AWQ721093 BGM721093 BQI721093 CAE721093 CKA721093 CTW721093 DDS721093 DNO721093 DXK721093 EHG721093 ERC721093 FAY721093 FKU721093 FUQ721093 GEM721093 GOI721093 GYE721093 HIA721093 HRW721093 IBS721093 ILO721093 IVK721093 JFG721093 JPC721093 JYY721093 KIU721093 KSQ721093 LCM721093 LMI721093 LWE721093 MGA721093 MPW721093 MZS721093 NJO721093 NTK721093 ODG721093 ONC721093 OWY721093 PGU721093 PQQ721093 QAM721093 QKI721093 QUE721093 REA721093 RNW721093 RXS721093 SHO721093 SRK721093 TBG721093 TLC721093 TUY721093 UEU721093 UOQ721093 UYM721093 VII721093 VSE721093 WCA721093 WLW721093 WVS721093 K786629 JG786629 TC786629 ACY786629 AMU786629 AWQ786629 BGM786629 BQI786629 CAE786629 CKA786629 CTW786629 DDS786629 DNO786629 DXK786629 EHG786629 ERC786629 FAY786629 FKU786629 FUQ786629 GEM786629 GOI786629 GYE786629 HIA786629 HRW786629 IBS786629 ILO786629 IVK786629 JFG786629 JPC786629 JYY786629 KIU786629 KSQ786629 LCM786629 LMI786629 LWE786629 MGA786629 MPW786629 MZS786629 NJO786629 NTK786629 ODG786629 ONC786629 OWY786629 PGU786629 PQQ786629 QAM786629 QKI786629 QUE786629 REA786629 RNW786629 RXS786629 SHO786629 SRK786629 TBG786629 TLC786629 TUY786629 UEU786629 UOQ786629 UYM786629 VII786629 VSE786629 WCA786629 WLW786629 WVS786629 K852165 JG852165 TC852165 ACY852165 AMU852165 AWQ852165 BGM852165 BQI852165 CAE852165 CKA852165 CTW852165 DDS852165 DNO852165 DXK852165 EHG852165 ERC852165 FAY852165 FKU852165 FUQ852165 GEM852165 GOI852165 GYE852165 HIA852165 HRW852165 IBS852165 ILO852165 IVK852165 JFG852165 JPC852165 JYY852165 KIU852165 KSQ852165 LCM852165 LMI852165 LWE852165 MGA852165 MPW852165 MZS852165 NJO852165 NTK852165 ODG852165 ONC852165 OWY852165 PGU852165 PQQ852165 QAM852165 QKI852165 QUE852165 REA852165 RNW852165 RXS852165 SHO852165 SRK852165 TBG852165 TLC852165 TUY852165 UEU852165 UOQ852165 UYM852165 VII852165 VSE852165 WCA852165 WLW852165 WVS852165 K917701 JG917701 TC917701 ACY917701 AMU917701 AWQ917701 BGM917701 BQI917701 CAE917701 CKA917701 CTW917701 DDS917701 DNO917701 DXK917701 EHG917701 ERC917701 FAY917701 FKU917701 FUQ917701 GEM917701 GOI917701 GYE917701 HIA917701 HRW917701 IBS917701 ILO917701 IVK917701 JFG917701 JPC917701 JYY917701 KIU917701 KSQ917701 LCM917701 LMI917701 LWE917701 MGA917701 MPW917701 MZS917701 NJO917701 NTK917701 ODG917701 ONC917701 OWY917701 PGU917701 PQQ917701 QAM917701 QKI917701 QUE917701 REA917701 RNW917701 RXS917701 SHO917701 SRK917701 TBG917701 TLC917701 TUY917701 UEU917701 UOQ917701 UYM917701 VII917701 VSE917701 WCA917701 WLW917701 WVS917701 K983237 JG983237 TC983237 ACY983237 AMU983237 AWQ983237 BGM983237 BQI983237 CAE983237 CKA983237 CTW983237 DDS983237 DNO983237 DXK983237 EHG983237 ERC983237 FAY983237 FKU983237 FUQ983237 GEM983237 GOI983237 GYE983237 HIA983237 HRW983237 IBS983237 ILO983237 IVK983237 JFG983237 JPC983237 JYY983237 KIU983237 KSQ983237 LCM983237 LMI983237 LWE983237 MGA983237 MPW983237 MZS983237 NJO983237 NTK983237 ODG983237 ONC983237 OWY983237 PGU983237 PQQ983237 QAM983237 QKI983237 QUE983237 REA983237 RNW983237 RXS983237 SHO983237 SRK983237 TBG983237 TLC983237 TUY983237 UEU983237 UOQ983237 UYM983237 VII983237 VSE983237 WCA983237 WLW983237 WVS983237 K83 JG254 TC254 ACY254 AMU254 AWQ254 BGM254 BQI254 CAE254 CKA254 CTW254 DDS254 DNO254 DXK254 EHG254 ERC254 FAY254 FKU254 FUQ254 GEM254 GOI254 GYE254 HIA254 HRW254 IBS254 ILO254 IVK254 JFG254 JPC254 JYY254 KIU254 KSQ254 LCM254 LMI254 LWE254 MGA254 MPW254 MZS254 NJO254 NTK254 ODG254 ONC254 OWY254 PGU254 PQQ254 QAM254 QKI254 QUE254 REA254 RNW254 RXS254 SHO254 SRK254 TBG254 TLC254 TUY254 UEU254 UOQ254 UYM254 VII254 VSE254 WCA254 WLW254 WVS254 K65790 JG65790 TC65790 ACY65790 AMU65790 AWQ65790 BGM65790 BQI65790 CAE65790 CKA65790 CTW65790 DDS65790 DNO65790 DXK65790 EHG65790 ERC65790 FAY65790 FKU65790 FUQ65790 GEM65790 GOI65790 GYE65790 HIA65790 HRW65790 IBS65790 ILO65790 IVK65790 JFG65790 JPC65790 JYY65790 KIU65790 KSQ65790 LCM65790 LMI65790 LWE65790 MGA65790 MPW65790 MZS65790 NJO65790 NTK65790 ODG65790 ONC65790 OWY65790 PGU65790 PQQ65790 QAM65790 QKI65790 QUE65790 REA65790 RNW65790 RXS65790 SHO65790 SRK65790 TBG65790 TLC65790 TUY65790 UEU65790 UOQ65790 UYM65790 VII65790 VSE65790 WCA65790 WLW65790 WVS65790 K131326 JG131326 TC131326 ACY131326 AMU131326 AWQ131326 BGM131326 BQI131326 CAE131326 CKA131326 CTW131326 DDS131326 DNO131326 DXK131326 EHG131326 ERC131326 FAY131326 FKU131326 FUQ131326 GEM131326 GOI131326 GYE131326 HIA131326 HRW131326 IBS131326 ILO131326 IVK131326 JFG131326 JPC131326 JYY131326 KIU131326 KSQ131326 LCM131326 LMI131326 LWE131326 MGA131326 MPW131326 MZS131326 NJO131326 NTK131326 ODG131326 ONC131326 OWY131326 PGU131326 PQQ131326 QAM131326 QKI131326 QUE131326 REA131326 RNW131326 RXS131326 SHO131326 SRK131326 TBG131326 TLC131326 TUY131326 UEU131326 UOQ131326 UYM131326 VII131326 VSE131326 WCA131326 WLW131326 WVS131326 K196862 JG196862 TC196862 ACY196862 AMU196862 AWQ196862 BGM196862 BQI196862 CAE196862 CKA196862 CTW196862 DDS196862 DNO196862 DXK196862 EHG196862 ERC196862 FAY196862 FKU196862 FUQ196862 GEM196862 GOI196862 GYE196862 HIA196862 HRW196862 IBS196862 ILO196862 IVK196862 JFG196862 JPC196862 JYY196862 KIU196862 KSQ196862 LCM196862 LMI196862 LWE196862 MGA196862 MPW196862 MZS196862 NJO196862 NTK196862 ODG196862 ONC196862 OWY196862 PGU196862 PQQ196862 QAM196862 QKI196862 QUE196862 REA196862 RNW196862 RXS196862 SHO196862 SRK196862 TBG196862 TLC196862 TUY196862 UEU196862 UOQ196862 UYM196862 VII196862 VSE196862 WCA196862 WLW196862 WVS196862 K262398 JG262398 TC262398 ACY262398 AMU262398 AWQ262398 BGM262398 BQI262398 CAE262398 CKA262398 CTW262398 DDS262398 DNO262398 DXK262398 EHG262398 ERC262398 FAY262398 FKU262398 FUQ262398 GEM262398 GOI262398 GYE262398 HIA262398 HRW262398 IBS262398 ILO262398 IVK262398 JFG262398 JPC262398 JYY262398 KIU262398 KSQ262398 LCM262398 LMI262398 LWE262398 MGA262398 MPW262398 MZS262398 NJO262398 NTK262398 ODG262398 ONC262398 OWY262398 PGU262398 PQQ262398 QAM262398 QKI262398 QUE262398 REA262398 RNW262398 RXS262398 SHO262398 SRK262398 TBG262398 TLC262398 TUY262398 UEU262398 UOQ262398 UYM262398 VII262398 VSE262398 WCA262398 WLW262398 WVS262398 K327934 JG327934 TC327934 ACY327934 AMU327934 AWQ327934 BGM327934 BQI327934 CAE327934 CKA327934 CTW327934 DDS327934 DNO327934 DXK327934 EHG327934 ERC327934 FAY327934 FKU327934 FUQ327934 GEM327934 GOI327934 GYE327934 HIA327934 HRW327934 IBS327934 ILO327934 IVK327934 JFG327934 JPC327934 JYY327934 KIU327934 KSQ327934 LCM327934 LMI327934 LWE327934 MGA327934 MPW327934 MZS327934 NJO327934 NTK327934 ODG327934 ONC327934 OWY327934 PGU327934 PQQ327934 QAM327934 QKI327934 QUE327934 REA327934 RNW327934 RXS327934 SHO327934 SRK327934 TBG327934 TLC327934 TUY327934 UEU327934 UOQ327934 UYM327934 VII327934 VSE327934 WCA327934 WLW327934 WVS327934 K393470 JG393470 TC393470 ACY393470 AMU393470 AWQ393470 BGM393470 BQI393470 CAE393470 CKA393470 CTW393470 DDS393470 DNO393470 DXK393470 EHG393470 ERC393470 FAY393470 FKU393470 FUQ393470 GEM393470 GOI393470 GYE393470 HIA393470 HRW393470 IBS393470 ILO393470 IVK393470 JFG393470 JPC393470 JYY393470 KIU393470 KSQ393470 LCM393470 LMI393470 LWE393470 MGA393470 MPW393470 MZS393470 NJO393470 NTK393470 ODG393470 ONC393470 OWY393470 PGU393470 PQQ393470 QAM393470 QKI393470 QUE393470 REA393470 RNW393470 RXS393470 SHO393470 SRK393470 TBG393470 TLC393470 TUY393470 UEU393470 UOQ393470 UYM393470 VII393470 VSE393470 WCA393470 WLW393470 WVS393470 K459006 JG459006 TC459006 ACY459006 AMU459006 AWQ459006 BGM459006 BQI459006 CAE459006 CKA459006 CTW459006 DDS459006 DNO459006 DXK459006 EHG459006 ERC459006 FAY459006 FKU459006 FUQ459006 GEM459006 GOI459006 GYE459006 HIA459006 HRW459006 IBS459006 ILO459006 IVK459006 JFG459006 JPC459006 JYY459006 KIU459006 KSQ459006 LCM459006 LMI459006 LWE459006 MGA459006 MPW459006 MZS459006 NJO459006 NTK459006 ODG459006 ONC459006 OWY459006 PGU459006 PQQ459006 QAM459006 QKI459006 QUE459006 REA459006 RNW459006 RXS459006 SHO459006 SRK459006 TBG459006 TLC459006 TUY459006 UEU459006 UOQ459006 UYM459006 VII459006 VSE459006 WCA459006 WLW459006 WVS459006 K524542 JG524542 TC524542 ACY524542 AMU524542 AWQ524542 BGM524542 BQI524542 CAE524542 CKA524542 CTW524542 DDS524542 DNO524542 DXK524542 EHG524542 ERC524542 FAY524542 FKU524542 FUQ524542 GEM524542 GOI524542 GYE524542 HIA524542 HRW524542 IBS524542 ILO524542 IVK524542 JFG524542 JPC524542 JYY524542 KIU524542 KSQ524542 LCM524542 LMI524542 LWE524542 MGA524542 MPW524542 MZS524542 NJO524542 NTK524542 ODG524542 ONC524542 OWY524542 PGU524542 PQQ524542 QAM524542 QKI524542 QUE524542 REA524542 RNW524542 RXS524542 SHO524542 SRK524542 TBG524542 TLC524542 TUY524542 UEU524542 UOQ524542 UYM524542 VII524542 VSE524542 WCA524542 WLW524542 WVS524542 K590078 JG590078 TC590078 ACY590078 AMU590078 AWQ590078 BGM590078 BQI590078 CAE590078 CKA590078 CTW590078 DDS590078 DNO590078 DXK590078 EHG590078 ERC590078 FAY590078 FKU590078 FUQ590078 GEM590078 GOI590078 GYE590078 HIA590078 HRW590078 IBS590078 ILO590078 IVK590078 JFG590078 JPC590078 JYY590078 KIU590078 KSQ590078 LCM590078 LMI590078 LWE590078 MGA590078 MPW590078 MZS590078 NJO590078 NTK590078 ODG590078 ONC590078 OWY590078 PGU590078 PQQ590078 QAM590078 QKI590078 QUE590078 REA590078 RNW590078 RXS590078 SHO590078 SRK590078 TBG590078 TLC590078 TUY590078 UEU590078 UOQ590078 UYM590078 VII590078 VSE590078 WCA590078 WLW590078 WVS590078 K655614 JG655614 TC655614 ACY655614 AMU655614 AWQ655614 BGM655614 BQI655614 CAE655614 CKA655614 CTW655614 DDS655614 DNO655614 DXK655614 EHG655614 ERC655614 FAY655614 FKU655614 FUQ655614 GEM655614 GOI655614 GYE655614 HIA655614 HRW655614 IBS655614 ILO655614 IVK655614 JFG655614 JPC655614 JYY655614 KIU655614 KSQ655614 LCM655614 LMI655614 LWE655614 MGA655614 MPW655614 MZS655614 NJO655614 NTK655614 ODG655614 ONC655614 OWY655614 PGU655614 PQQ655614 QAM655614 QKI655614 QUE655614 REA655614 RNW655614 RXS655614 SHO655614 SRK655614 TBG655614 TLC655614 TUY655614 UEU655614 UOQ655614 UYM655614 VII655614 VSE655614 WCA655614 WLW655614 WVS655614 K721150 JG721150 TC721150 ACY721150 AMU721150 AWQ721150 BGM721150 BQI721150 CAE721150 CKA721150 CTW721150 DDS721150 DNO721150 DXK721150 EHG721150 ERC721150 FAY721150 FKU721150 FUQ721150 GEM721150 GOI721150 GYE721150 HIA721150 HRW721150 IBS721150 ILO721150 IVK721150 JFG721150 JPC721150 JYY721150 KIU721150 KSQ721150 LCM721150 LMI721150 LWE721150 MGA721150 MPW721150 MZS721150 NJO721150 NTK721150 ODG721150 ONC721150 OWY721150 PGU721150 PQQ721150 QAM721150 QKI721150 QUE721150 REA721150 RNW721150 RXS721150 SHO721150 SRK721150 TBG721150 TLC721150 TUY721150 UEU721150 UOQ721150 UYM721150 VII721150 VSE721150 WCA721150 WLW721150 WVS721150 K786686 JG786686 TC786686 ACY786686 AMU786686 AWQ786686 BGM786686 BQI786686 CAE786686 CKA786686 CTW786686 DDS786686 DNO786686 DXK786686 EHG786686 ERC786686 FAY786686 FKU786686 FUQ786686 GEM786686 GOI786686 GYE786686 HIA786686 HRW786686 IBS786686 ILO786686 IVK786686 JFG786686 JPC786686 JYY786686 KIU786686 KSQ786686 LCM786686 LMI786686 LWE786686 MGA786686 MPW786686 MZS786686 NJO786686 NTK786686 ODG786686 ONC786686 OWY786686 PGU786686 PQQ786686 QAM786686 QKI786686 QUE786686 REA786686 RNW786686 RXS786686 SHO786686 SRK786686 TBG786686 TLC786686 TUY786686 UEU786686 UOQ786686 UYM786686 VII786686 VSE786686 WCA786686 WLW786686 WVS786686 K852222 JG852222 TC852222 ACY852222 AMU852222 AWQ852222 BGM852222 BQI852222 CAE852222 CKA852222 CTW852222 DDS852222 DNO852222 DXK852222 EHG852222 ERC852222 FAY852222 FKU852222 FUQ852222 GEM852222 GOI852222 GYE852222 HIA852222 HRW852222 IBS852222 ILO852222 IVK852222 JFG852222 JPC852222 JYY852222 KIU852222 KSQ852222 LCM852222 LMI852222 LWE852222 MGA852222 MPW852222 MZS852222 NJO852222 NTK852222 ODG852222 ONC852222 OWY852222 PGU852222 PQQ852222 QAM852222 QKI852222 QUE852222 REA852222 RNW852222 RXS852222 SHO852222 SRK852222 TBG852222 TLC852222 TUY852222 UEU852222 UOQ852222 UYM852222 VII852222 VSE852222 WCA852222 WLW852222 WVS852222 K917758 JG917758 TC917758 ACY917758 AMU917758 AWQ917758 BGM917758 BQI917758 CAE917758 CKA917758 CTW917758 DDS917758 DNO917758 DXK917758 EHG917758 ERC917758 FAY917758 FKU917758 FUQ917758 GEM917758 GOI917758 GYE917758 HIA917758 HRW917758 IBS917758 ILO917758 IVK917758 JFG917758 JPC917758 JYY917758 KIU917758 KSQ917758 LCM917758 LMI917758 LWE917758 MGA917758 MPW917758 MZS917758 NJO917758 NTK917758 ODG917758 ONC917758 OWY917758 PGU917758 PQQ917758 QAM917758 QKI917758 QUE917758 REA917758 RNW917758 RXS917758 SHO917758 SRK917758 TBG917758 TLC917758 TUY917758 UEU917758 UOQ917758 UYM917758 VII917758 VSE917758 WCA917758 WLW917758 WVS917758 K983294 JG983294 TC983294 ACY983294 AMU983294 AWQ983294 BGM983294 BQI983294 CAE983294 CKA983294 CTW983294 DDS983294 DNO983294 DXK983294 EHG983294 ERC983294 FAY983294 FKU983294 FUQ983294 GEM983294 GOI983294 GYE983294 HIA983294 HRW983294 IBS983294 ILO983294 IVK983294 JFG983294 JPC983294 JYY983294 KIU983294 KSQ983294 LCM983294 LMI983294 LWE983294 MGA983294 MPW983294 MZS983294 NJO983294 NTK983294 ODG983294 ONC983294 OWY983294 PGU983294 PQQ983294 QAM983294 QKI983294 QUE983294 REA983294 RNW983294 RXS983294 SHO983294 SRK983294 TBG983294 TLC983294 TUY983294 UEU983294 UOQ983294 UYM983294 VII983294 VSE983294 WCA983294 WLW983294 WVS983294 K197 JG311 TC311 ACY311 AMU311 AWQ311 BGM311 BQI311 CAE311 CKA311 CTW311 DDS311 DNO311 DXK311 EHG311 ERC311 FAY311 FKU311 FUQ311 GEM311 GOI311 GYE311 HIA311 HRW311 IBS311 ILO311 IVK311 JFG311 JPC311 JYY311 KIU311 KSQ311 LCM311 LMI311 LWE311 MGA311 MPW311 MZS311 NJO311 NTK311 ODG311 ONC311 OWY311 PGU311 PQQ311 QAM311 QKI311 QUE311 REA311 RNW311 RXS311 SHO311 SRK311 TBG311 TLC311 TUY311 UEU311 UOQ311 UYM311 VII311 VSE311 WCA311 WLW311 WVS311 K65847 JG65847 TC65847 ACY65847 AMU65847 AWQ65847 BGM65847 BQI65847 CAE65847 CKA65847 CTW65847 DDS65847 DNO65847 DXK65847 EHG65847 ERC65847 FAY65847 FKU65847 FUQ65847 GEM65847 GOI65847 GYE65847 HIA65847 HRW65847 IBS65847 ILO65847 IVK65847 JFG65847 JPC65847 JYY65847 KIU65847 KSQ65847 LCM65847 LMI65847 LWE65847 MGA65847 MPW65847 MZS65847 NJO65847 NTK65847 ODG65847 ONC65847 OWY65847 PGU65847 PQQ65847 QAM65847 QKI65847 QUE65847 REA65847 RNW65847 RXS65847 SHO65847 SRK65847 TBG65847 TLC65847 TUY65847 UEU65847 UOQ65847 UYM65847 VII65847 VSE65847 WCA65847 WLW65847 WVS65847 K131383 JG131383 TC131383 ACY131383 AMU131383 AWQ131383 BGM131383 BQI131383 CAE131383 CKA131383 CTW131383 DDS131383 DNO131383 DXK131383 EHG131383 ERC131383 FAY131383 FKU131383 FUQ131383 GEM131383 GOI131383 GYE131383 HIA131383 HRW131383 IBS131383 ILO131383 IVK131383 JFG131383 JPC131383 JYY131383 KIU131383 KSQ131383 LCM131383 LMI131383 LWE131383 MGA131383 MPW131383 MZS131383 NJO131383 NTK131383 ODG131383 ONC131383 OWY131383 PGU131383 PQQ131383 QAM131383 QKI131383 QUE131383 REA131383 RNW131383 RXS131383 SHO131383 SRK131383 TBG131383 TLC131383 TUY131383 UEU131383 UOQ131383 UYM131383 VII131383 VSE131383 WCA131383 WLW131383 WVS131383 K196919 JG196919 TC196919 ACY196919 AMU196919 AWQ196919 BGM196919 BQI196919 CAE196919 CKA196919 CTW196919 DDS196919 DNO196919 DXK196919 EHG196919 ERC196919 FAY196919 FKU196919 FUQ196919 GEM196919 GOI196919 GYE196919 HIA196919 HRW196919 IBS196919 ILO196919 IVK196919 JFG196919 JPC196919 JYY196919 KIU196919 KSQ196919 LCM196919 LMI196919 LWE196919 MGA196919 MPW196919 MZS196919 NJO196919 NTK196919 ODG196919 ONC196919 OWY196919 PGU196919 PQQ196919 QAM196919 QKI196919 QUE196919 REA196919 RNW196919 RXS196919 SHO196919 SRK196919 TBG196919 TLC196919 TUY196919 UEU196919 UOQ196919 UYM196919 VII196919 VSE196919 WCA196919 WLW196919 WVS196919 K262455 JG262455 TC262455 ACY262455 AMU262455 AWQ262455 BGM262455 BQI262455 CAE262455 CKA262455 CTW262455 DDS262455 DNO262455 DXK262455 EHG262455 ERC262455 FAY262455 FKU262455 FUQ262455 GEM262455 GOI262455 GYE262455 HIA262455 HRW262455 IBS262455 ILO262455 IVK262455 JFG262455 JPC262455 JYY262455 KIU262455 KSQ262455 LCM262455 LMI262455 LWE262455 MGA262455 MPW262455 MZS262455 NJO262455 NTK262455 ODG262455 ONC262455 OWY262455 PGU262455 PQQ262455 QAM262455 QKI262455 QUE262455 REA262455 RNW262455 RXS262455 SHO262455 SRK262455 TBG262455 TLC262455 TUY262455 UEU262455 UOQ262455 UYM262455 VII262455 VSE262455 WCA262455 WLW262455 WVS262455 K327991 JG327991 TC327991 ACY327991 AMU327991 AWQ327991 BGM327991 BQI327991 CAE327991 CKA327991 CTW327991 DDS327991 DNO327991 DXK327991 EHG327991 ERC327991 FAY327991 FKU327991 FUQ327991 GEM327991 GOI327991 GYE327991 HIA327991 HRW327991 IBS327991 ILO327991 IVK327991 JFG327991 JPC327991 JYY327991 KIU327991 KSQ327991 LCM327991 LMI327991 LWE327991 MGA327991 MPW327991 MZS327991 NJO327991 NTK327991 ODG327991 ONC327991 OWY327991 PGU327991 PQQ327991 QAM327991 QKI327991 QUE327991 REA327991 RNW327991 RXS327991 SHO327991 SRK327991 TBG327991 TLC327991 TUY327991 UEU327991 UOQ327991 UYM327991 VII327991 VSE327991 WCA327991 WLW327991 WVS327991 K393527 JG393527 TC393527 ACY393527 AMU393527 AWQ393527 BGM393527 BQI393527 CAE393527 CKA393527 CTW393527 DDS393527 DNO393527 DXK393527 EHG393527 ERC393527 FAY393527 FKU393527 FUQ393527 GEM393527 GOI393527 GYE393527 HIA393527 HRW393527 IBS393527 ILO393527 IVK393527 JFG393527 JPC393527 JYY393527 KIU393527 KSQ393527 LCM393527 LMI393527 LWE393527 MGA393527 MPW393527 MZS393527 NJO393527 NTK393527 ODG393527 ONC393527 OWY393527 PGU393527 PQQ393527 QAM393527 QKI393527 QUE393527 REA393527 RNW393527 RXS393527 SHO393527 SRK393527 TBG393527 TLC393527 TUY393527 UEU393527 UOQ393527 UYM393527 VII393527 VSE393527 WCA393527 WLW393527 WVS393527 K459063 JG459063 TC459063 ACY459063 AMU459063 AWQ459063 BGM459063 BQI459063 CAE459063 CKA459063 CTW459063 DDS459063 DNO459063 DXK459063 EHG459063 ERC459063 FAY459063 FKU459063 FUQ459063 GEM459063 GOI459063 GYE459063 HIA459063 HRW459063 IBS459063 ILO459063 IVK459063 JFG459063 JPC459063 JYY459063 KIU459063 KSQ459063 LCM459063 LMI459063 LWE459063 MGA459063 MPW459063 MZS459063 NJO459063 NTK459063 ODG459063 ONC459063 OWY459063 PGU459063 PQQ459063 QAM459063 QKI459063 QUE459063 REA459063 RNW459063 RXS459063 SHO459063 SRK459063 TBG459063 TLC459063 TUY459063 UEU459063 UOQ459063 UYM459063 VII459063 VSE459063 WCA459063 WLW459063 WVS459063 K524599 JG524599 TC524599 ACY524599 AMU524599 AWQ524599 BGM524599 BQI524599 CAE524599 CKA524599 CTW524599 DDS524599 DNO524599 DXK524599 EHG524599 ERC524599 FAY524599 FKU524599 FUQ524599 GEM524599 GOI524599 GYE524599 HIA524599 HRW524599 IBS524599 ILO524599 IVK524599 JFG524599 JPC524599 JYY524599 KIU524599 KSQ524599 LCM524599 LMI524599 LWE524599 MGA524599 MPW524599 MZS524599 NJO524599 NTK524599 ODG524599 ONC524599 OWY524599 PGU524599 PQQ524599 QAM524599 QKI524599 QUE524599 REA524599 RNW524599 RXS524599 SHO524599 SRK524599 TBG524599 TLC524599 TUY524599 UEU524599 UOQ524599 UYM524599 VII524599 VSE524599 WCA524599 WLW524599 WVS524599 K590135 JG590135 TC590135 ACY590135 AMU590135 AWQ590135 BGM590135 BQI590135 CAE590135 CKA590135 CTW590135 DDS590135 DNO590135 DXK590135 EHG590135 ERC590135 FAY590135 FKU590135 FUQ590135 GEM590135 GOI590135 GYE590135 HIA590135 HRW590135 IBS590135 ILO590135 IVK590135 JFG590135 JPC590135 JYY590135 KIU590135 KSQ590135 LCM590135 LMI590135 LWE590135 MGA590135 MPW590135 MZS590135 NJO590135 NTK590135 ODG590135 ONC590135 OWY590135 PGU590135 PQQ590135 QAM590135 QKI590135 QUE590135 REA590135 RNW590135 RXS590135 SHO590135 SRK590135 TBG590135 TLC590135 TUY590135 UEU590135 UOQ590135 UYM590135 VII590135 VSE590135 WCA590135 WLW590135 WVS590135 K655671 JG655671 TC655671 ACY655671 AMU655671 AWQ655671 BGM655671 BQI655671 CAE655671 CKA655671 CTW655671 DDS655671 DNO655671 DXK655671 EHG655671 ERC655671 FAY655671 FKU655671 FUQ655671 GEM655671 GOI655671 GYE655671 HIA655671 HRW655671 IBS655671 ILO655671 IVK655671 JFG655671 JPC655671 JYY655671 KIU655671 KSQ655671 LCM655671 LMI655671 LWE655671 MGA655671 MPW655671 MZS655671 NJO655671 NTK655671 ODG655671 ONC655671 OWY655671 PGU655671 PQQ655671 QAM655671 QKI655671 QUE655671 REA655671 RNW655671 RXS655671 SHO655671 SRK655671 TBG655671 TLC655671 TUY655671 UEU655671 UOQ655671 UYM655671 VII655671 VSE655671 WCA655671 WLW655671 WVS655671 K721207 JG721207 TC721207 ACY721207 AMU721207 AWQ721207 BGM721207 BQI721207 CAE721207 CKA721207 CTW721207 DDS721207 DNO721207 DXK721207 EHG721207 ERC721207 FAY721207 FKU721207 FUQ721207 GEM721207 GOI721207 GYE721207 HIA721207 HRW721207 IBS721207 ILO721207 IVK721207 JFG721207 JPC721207 JYY721207 KIU721207 KSQ721207 LCM721207 LMI721207 LWE721207 MGA721207 MPW721207 MZS721207 NJO721207 NTK721207 ODG721207 ONC721207 OWY721207 PGU721207 PQQ721207 QAM721207 QKI721207 QUE721207 REA721207 RNW721207 RXS721207 SHO721207 SRK721207 TBG721207 TLC721207 TUY721207 UEU721207 UOQ721207 UYM721207 VII721207 VSE721207 WCA721207 WLW721207 WVS721207 K786743 JG786743 TC786743 ACY786743 AMU786743 AWQ786743 BGM786743 BQI786743 CAE786743 CKA786743 CTW786743 DDS786743 DNO786743 DXK786743 EHG786743 ERC786743 FAY786743 FKU786743 FUQ786743 GEM786743 GOI786743 GYE786743 HIA786743 HRW786743 IBS786743 ILO786743 IVK786743 JFG786743 JPC786743 JYY786743 KIU786743 KSQ786743 LCM786743 LMI786743 LWE786743 MGA786743 MPW786743 MZS786743 NJO786743 NTK786743 ODG786743 ONC786743 OWY786743 PGU786743 PQQ786743 QAM786743 QKI786743 QUE786743 REA786743 RNW786743 RXS786743 SHO786743 SRK786743 TBG786743 TLC786743 TUY786743 UEU786743 UOQ786743 UYM786743 VII786743 VSE786743 WCA786743 WLW786743 WVS786743 K852279 JG852279 TC852279 ACY852279 AMU852279 AWQ852279 BGM852279 BQI852279 CAE852279 CKA852279 CTW852279 DDS852279 DNO852279 DXK852279 EHG852279 ERC852279 FAY852279 FKU852279 FUQ852279 GEM852279 GOI852279 GYE852279 HIA852279 HRW852279 IBS852279 ILO852279 IVK852279 JFG852279 JPC852279 JYY852279 KIU852279 KSQ852279 LCM852279 LMI852279 LWE852279 MGA852279 MPW852279 MZS852279 NJO852279 NTK852279 ODG852279 ONC852279 OWY852279 PGU852279 PQQ852279 QAM852279 QKI852279 QUE852279 REA852279 RNW852279 RXS852279 SHO852279 SRK852279 TBG852279 TLC852279 TUY852279 UEU852279 UOQ852279 UYM852279 VII852279 VSE852279 WCA852279 WLW852279 WVS852279 K917815 JG917815 TC917815 ACY917815 AMU917815 AWQ917815 BGM917815 BQI917815 CAE917815 CKA917815 CTW917815 DDS917815 DNO917815 DXK917815 EHG917815 ERC917815 FAY917815 FKU917815 FUQ917815 GEM917815 GOI917815 GYE917815 HIA917815 HRW917815 IBS917815 ILO917815 IVK917815 JFG917815 JPC917815 JYY917815 KIU917815 KSQ917815 LCM917815 LMI917815 LWE917815 MGA917815 MPW917815 MZS917815 NJO917815 NTK917815 ODG917815 ONC917815 OWY917815 PGU917815 PQQ917815 QAM917815 QKI917815 QUE917815 REA917815 RNW917815 RXS917815 SHO917815 SRK917815 TBG917815 TLC917815 TUY917815 UEU917815 UOQ917815 UYM917815 VII917815 VSE917815 WCA917815 WLW917815 WVS917815 K983351 JG983351 TC983351 ACY983351 AMU983351 AWQ983351 BGM983351 BQI983351 CAE983351 CKA983351 CTW983351 DDS983351 DNO983351 DXK983351 EHG983351 ERC983351 FAY983351 FKU983351 FUQ983351 GEM983351 GOI983351 GYE983351 HIA983351 HRW983351 IBS983351 ILO983351 IVK983351 JFG983351 JPC983351 JYY983351 KIU983351 KSQ983351 LCM983351 LMI983351 LWE983351 MGA983351 MPW983351 MZS983351 NJO983351 NTK983351 ODG983351 ONC983351 OWY983351 PGU983351 PQQ983351 QAM983351 QKI983351 QUE983351 REA983351 RNW983351 RXS983351 SHO983351 SRK983351 TBG983351 TLC983351 TUY983351 UEU983351 UOQ983351 UYM983351 VII983351 VSE983351 WCA983351 WLW983351 WVS983351 K254 JG368 TC368 ACY368 AMU368 AWQ368 BGM368 BQI368 CAE368 CKA368 CTW368 DDS368 DNO368 DXK368 EHG368 ERC368 FAY368 FKU368 FUQ368 GEM368 GOI368 GYE368 HIA368 HRW368 IBS368 ILO368 IVK368 JFG368 JPC368 JYY368 KIU368 KSQ368 LCM368 LMI368 LWE368 MGA368 MPW368 MZS368 NJO368 NTK368 ODG368 ONC368 OWY368 PGU368 PQQ368 QAM368 QKI368 QUE368 REA368 RNW368 RXS368 SHO368 SRK368 TBG368 TLC368 TUY368 UEU368 UOQ368 UYM368 VII368 VSE368 WCA368 WLW368 WVS368 K65904 JG65904 TC65904 ACY65904 AMU65904 AWQ65904 BGM65904 BQI65904 CAE65904 CKA65904 CTW65904 DDS65904 DNO65904 DXK65904 EHG65904 ERC65904 FAY65904 FKU65904 FUQ65904 GEM65904 GOI65904 GYE65904 HIA65904 HRW65904 IBS65904 ILO65904 IVK65904 JFG65904 JPC65904 JYY65904 KIU65904 KSQ65904 LCM65904 LMI65904 LWE65904 MGA65904 MPW65904 MZS65904 NJO65904 NTK65904 ODG65904 ONC65904 OWY65904 PGU65904 PQQ65904 QAM65904 QKI65904 QUE65904 REA65904 RNW65904 RXS65904 SHO65904 SRK65904 TBG65904 TLC65904 TUY65904 UEU65904 UOQ65904 UYM65904 VII65904 VSE65904 WCA65904 WLW65904 WVS65904 K131440 JG131440 TC131440 ACY131440 AMU131440 AWQ131440 BGM131440 BQI131440 CAE131440 CKA131440 CTW131440 DDS131440 DNO131440 DXK131440 EHG131440 ERC131440 FAY131440 FKU131440 FUQ131440 GEM131440 GOI131440 GYE131440 HIA131440 HRW131440 IBS131440 ILO131440 IVK131440 JFG131440 JPC131440 JYY131440 KIU131440 KSQ131440 LCM131440 LMI131440 LWE131440 MGA131440 MPW131440 MZS131440 NJO131440 NTK131440 ODG131440 ONC131440 OWY131440 PGU131440 PQQ131440 QAM131440 QKI131440 QUE131440 REA131440 RNW131440 RXS131440 SHO131440 SRK131440 TBG131440 TLC131440 TUY131440 UEU131440 UOQ131440 UYM131440 VII131440 VSE131440 WCA131440 WLW131440 WVS131440 K196976 JG196976 TC196976 ACY196976 AMU196976 AWQ196976 BGM196976 BQI196976 CAE196976 CKA196976 CTW196976 DDS196976 DNO196976 DXK196976 EHG196976 ERC196976 FAY196976 FKU196976 FUQ196976 GEM196976 GOI196976 GYE196976 HIA196976 HRW196976 IBS196976 ILO196976 IVK196976 JFG196976 JPC196976 JYY196976 KIU196976 KSQ196976 LCM196976 LMI196976 LWE196976 MGA196976 MPW196976 MZS196976 NJO196976 NTK196976 ODG196976 ONC196976 OWY196976 PGU196976 PQQ196976 QAM196976 QKI196976 QUE196976 REA196976 RNW196976 RXS196976 SHO196976 SRK196976 TBG196976 TLC196976 TUY196976 UEU196976 UOQ196976 UYM196976 VII196976 VSE196976 WCA196976 WLW196976 WVS196976 K262512 JG262512 TC262512 ACY262512 AMU262512 AWQ262512 BGM262512 BQI262512 CAE262512 CKA262512 CTW262512 DDS262512 DNO262512 DXK262512 EHG262512 ERC262512 FAY262512 FKU262512 FUQ262512 GEM262512 GOI262512 GYE262512 HIA262512 HRW262512 IBS262512 ILO262512 IVK262512 JFG262512 JPC262512 JYY262512 KIU262512 KSQ262512 LCM262512 LMI262512 LWE262512 MGA262512 MPW262512 MZS262512 NJO262512 NTK262512 ODG262512 ONC262512 OWY262512 PGU262512 PQQ262512 QAM262512 QKI262512 QUE262512 REA262512 RNW262512 RXS262512 SHO262512 SRK262512 TBG262512 TLC262512 TUY262512 UEU262512 UOQ262512 UYM262512 VII262512 VSE262512 WCA262512 WLW262512 WVS262512 K328048 JG328048 TC328048 ACY328048 AMU328048 AWQ328048 BGM328048 BQI328048 CAE328048 CKA328048 CTW328048 DDS328048 DNO328048 DXK328048 EHG328048 ERC328048 FAY328048 FKU328048 FUQ328048 GEM328048 GOI328048 GYE328048 HIA328048 HRW328048 IBS328048 ILO328048 IVK328048 JFG328048 JPC328048 JYY328048 KIU328048 KSQ328048 LCM328048 LMI328048 LWE328048 MGA328048 MPW328048 MZS328048 NJO328048 NTK328048 ODG328048 ONC328048 OWY328048 PGU328048 PQQ328048 QAM328048 QKI328048 QUE328048 REA328048 RNW328048 RXS328048 SHO328048 SRK328048 TBG328048 TLC328048 TUY328048 UEU328048 UOQ328048 UYM328048 VII328048 VSE328048 WCA328048 WLW328048 WVS328048 K393584 JG393584 TC393584 ACY393584 AMU393584 AWQ393584 BGM393584 BQI393584 CAE393584 CKA393584 CTW393584 DDS393584 DNO393584 DXK393584 EHG393584 ERC393584 FAY393584 FKU393584 FUQ393584 GEM393584 GOI393584 GYE393584 HIA393584 HRW393584 IBS393584 ILO393584 IVK393584 JFG393584 JPC393584 JYY393584 KIU393584 KSQ393584 LCM393584 LMI393584 LWE393584 MGA393584 MPW393584 MZS393584 NJO393584 NTK393584 ODG393584 ONC393584 OWY393584 PGU393584 PQQ393584 QAM393584 QKI393584 QUE393584 REA393584 RNW393584 RXS393584 SHO393584 SRK393584 TBG393584 TLC393584 TUY393584 UEU393584 UOQ393584 UYM393584 VII393584 VSE393584 WCA393584 WLW393584 WVS393584 K459120 JG459120 TC459120 ACY459120 AMU459120 AWQ459120 BGM459120 BQI459120 CAE459120 CKA459120 CTW459120 DDS459120 DNO459120 DXK459120 EHG459120 ERC459120 FAY459120 FKU459120 FUQ459120 GEM459120 GOI459120 GYE459120 HIA459120 HRW459120 IBS459120 ILO459120 IVK459120 JFG459120 JPC459120 JYY459120 KIU459120 KSQ459120 LCM459120 LMI459120 LWE459120 MGA459120 MPW459120 MZS459120 NJO459120 NTK459120 ODG459120 ONC459120 OWY459120 PGU459120 PQQ459120 QAM459120 QKI459120 QUE459120 REA459120 RNW459120 RXS459120 SHO459120 SRK459120 TBG459120 TLC459120 TUY459120 UEU459120 UOQ459120 UYM459120 VII459120 VSE459120 WCA459120 WLW459120 WVS459120 K524656 JG524656 TC524656 ACY524656 AMU524656 AWQ524656 BGM524656 BQI524656 CAE524656 CKA524656 CTW524656 DDS524656 DNO524656 DXK524656 EHG524656 ERC524656 FAY524656 FKU524656 FUQ524656 GEM524656 GOI524656 GYE524656 HIA524656 HRW524656 IBS524656 ILO524656 IVK524656 JFG524656 JPC524656 JYY524656 KIU524656 KSQ524656 LCM524656 LMI524656 LWE524656 MGA524656 MPW524656 MZS524656 NJO524656 NTK524656 ODG524656 ONC524656 OWY524656 PGU524656 PQQ524656 QAM524656 QKI524656 QUE524656 REA524656 RNW524656 RXS524656 SHO524656 SRK524656 TBG524656 TLC524656 TUY524656 UEU524656 UOQ524656 UYM524656 VII524656 VSE524656 WCA524656 WLW524656 WVS524656 K590192 JG590192 TC590192 ACY590192 AMU590192 AWQ590192 BGM590192 BQI590192 CAE590192 CKA590192 CTW590192 DDS590192 DNO590192 DXK590192 EHG590192 ERC590192 FAY590192 FKU590192 FUQ590192 GEM590192 GOI590192 GYE590192 HIA590192 HRW590192 IBS590192 ILO590192 IVK590192 JFG590192 JPC590192 JYY590192 KIU590192 KSQ590192 LCM590192 LMI590192 LWE590192 MGA590192 MPW590192 MZS590192 NJO590192 NTK590192 ODG590192 ONC590192 OWY590192 PGU590192 PQQ590192 QAM590192 QKI590192 QUE590192 REA590192 RNW590192 RXS590192 SHO590192 SRK590192 TBG590192 TLC590192 TUY590192 UEU590192 UOQ590192 UYM590192 VII590192 VSE590192 WCA590192 WLW590192 WVS590192 K655728 JG655728 TC655728 ACY655728 AMU655728 AWQ655728 BGM655728 BQI655728 CAE655728 CKA655728 CTW655728 DDS655728 DNO655728 DXK655728 EHG655728 ERC655728 FAY655728 FKU655728 FUQ655728 GEM655728 GOI655728 GYE655728 HIA655728 HRW655728 IBS655728 ILO655728 IVK655728 JFG655728 JPC655728 JYY655728 KIU655728 KSQ655728 LCM655728 LMI655728 LWE655728 MGA655728 MPW655728 MZS655728 NJO655728 NTK655728 ODG655728 ONC655728 OWY655728 PGU655728 PQQ655728 QAM655728 QKI655728 QUE655728 REA655728 RNW655728 RXS655728 SHO655728 SRK655728 TBG655728 TLC655728 TUY655728 UEU655728 UOQ655728 UYM655728 VII655728 VSE655728 WCA655728 WLW655728 WVS655728 K721264 JG721264 TC721264 ACY721264 AMU721264 AWQ721264 BGM721264 BQI721264 CAE721264 CKA721264 CTW721264 DDS721264 DNO721264 DXK721264 EHG721264 ERC721264 FAY721264 FKU721264 FUQ721264 GEM721264 GOI721264 GYE721264 HIA721264 HRW721264 IBS721264 ILO721264 IVK721264 JFG721264 JPC721264 JYY721264 KIU721264 KSQ721264 LCM721264 LMI721264 LWE721264 MGA721264 MPW721264 MZS721264 NJO721264 NTK721264 ODG721264 ONC721264 OWY721264 PGU721264 PQQ721264 QAM721264 QKI721264 QUE721264 REA721264 RNW721264 RXS721264 SHO721264 SRK721264 TBG721264 TLC721264 TUY721264 UEU721264 UOQ721264 UYM721264 VII721264 VSE721264 WCA721264 WLW721264 WVS721264 K786800 JG786800 TC786800 ACY786800 AMU786800 AWQ786800 BGM786800 BQI786800 CAE786800 CKA786800 CTW786800 DDS786800 DNO786800 DXK786800 EHG786800 ERC786800 FAY786800 FKU786800 FUQ786800 GEM786800 GOI786800 GYE786800 HIA786800 HRW786800 IBS786800 ILO786800 IVK786800 JFG786800 JPC786800 JYY786800 KIU786800 KSQ786800 LCM786800 LMI786800 LWE786800 MGA786800 MPW786800 MZS786800 NJO786800 NTK786800 ODG786800 ONC786800 OWY786800 PGU786800 PQQ786800 QAM786800 QKI786800 QUE786800 REA786800 RNW786800 RXS786800 SHO786800 SRK786800 TBG786800 TLC786800 TUY786800 UEU786800 UOQ786800 UYM786800 VII786800 VSE786800 WCA786800 WLW786800 WVS786800 K852336 JG852336 TC852336 ACY852336 AMU852336 AWQ852336 BGM852336 BQI852336 CAE852336 CKA852336 CTW852336 DDS852336 DNO852336 DXK852336 EHG852336 ERC852336 FAY852336 FKU852336 FUQ852336 GEM852336 GOI852336 GYE852336 HIA852336 HRW852336 IBS852336 ILO852336 IVK852336 JFG852336 JPC852336 JYY852336 KIU852336 KSQ852336 LCM852336 LMI852336 LWE852336 MGA852336 MPW852336 MZS852336 NJO852336 NTK852336 ODG852336 ONC852336 OWY852336 PGU852336 PQQ852336 QAM852336 QKI852336 QUE852336 REA852336 RNW852336 RXS852336 SHO852336 SRK852336 TBG852336 TLC852336 TUY852336 UEU852336 UOQ852336 UYM852336 VII852336 VSE852336 WCA852336 WLW852336 WVS852336 K917872 JG917872 TC917872 ACY917872 AMU917872 AWQ917872 BGM917872 BQI917872 CAE917872 CKA917872 CTW917872 DDS917872 DNO917872 DXK917872 EHG917872 ERC917872 FAY917872 FKU917872 FUQ917872 GEM917872 GOI917872 GYE917872 HIA917872 HRW917872 IBS917872 ILO917872 IVK917872 JFG917872 JPC917872 JYY917872 KIU917872 KSQ917872 LCM917872 LMI917872 LWE917872 MGA917872 MPW917872 MZS917872 NJO917872 NTK917872 ODG917872 ONC917872 OWY917872 PGU917872 PQQ917872 QAM917872 QKI917872 QUE917872 REA917872 RNW917872 RXS917872 SHO917872 SRK917872 TBG917872 TLC917872 TUY917872 UEU917872 UOQ917872 UYM917872 VII917872 VSE917872 WCA917872 WLW917872 WVS917872 K983408 JG983408 TC983408 ACY983408 AMU983408 AWQ983408 BGM983408 BQI983408 CAE983408 CKA983408 CTW983408 DDS983408 DNO983408 DXK983408 EHG983408 ERC983408 FAY983408 FKU983408 FUQ983408 GEM983408 GOI983408 GYE983408 HIA983408 HRW983408 IBS983408 ILO983408 IVK983408 JFG983408 JPC983408 JYY983408 KIU983408 KSQ983408 LCM983408 LMI983408 LWE983408 MGA983408 MPW983408 MZS983408 NJO983408 NTK983408 ODG983408 ONC983408 OWY983408 PGU983408 PQQ983408 QAM983408 QKI983408 QUE983408 REA983408 RNW983408 RXS983408 SHO983408 SRK983408 TBG983408 TLC983408 TUY983408 UEU983408 UOQ983408 UYM983408 VII983408 VSE983408 WCA983408 WLW983408 WVS983408 K311 JG425 TC425 ACY425 AMU425 AWQ425 BGM425 BQI425 CAE425 CKA425 CTW425 DDS425 DNO425 DXK425 EHG425 ERC425 FAY425 FKU425 FUQ425 GEM425 GOI425 GYE425 HIA425 HRW425 IBS425 ILO425 IVK425 JFG425 JPC425 JYY425 KIU425 KSQ425 LCM425 LMI425 LWE425 MGA425 MPW425 MZS425 NJO425 NTK425 ODG425 ONC425 OWY425 PGU425 PQQ425 QAM425 QKI425 QUE425 REA425 RNW425 RXS425 SHO425 SRK425 TBG425 TLC425 TUY425 UEU425 UOQ425 UYM425 VII425 VSE425 WCA425 WLW425 WVS425 K65961 JG65961 TC65961 ACY65961 AMU65961 AWQ65961 BGM65961 BQI65961 CAE65961 CKA65961 CTW65961 DDS65961 DNO65961 DXK65961 EHG65961 ERC65961 FAY65961 FKU65961 FUQ65961 GEM65961 GOI65961 GYE65961 HIA65961 HRW65961 IBS65961 ILO65961 IVK65961 JFG65961 JPC65961 JYY65961 KIU65961 KSQ65961 LCM65961 LMI65961 LWE65961 MGA65961 MPW65961 MZS65961 NJO65961 NTK65961 ODG65961 ONC65961 OWY65961 PGU65961 PQQ65961 QAM65961 QKI65961 QUE65961 REA65961 RNW65961 RXS65961 SHO65961 SRK65961 TBG65961 TLC65961 TUY65961 UEU65961 UOQ65961 UYM65961 VII65961 VSE65961 WCA65961 WLW65961 WVS65961 K131497 JG131497 TC131497 ACY131497 AMU131497 AWQ131497 BGM131497 BQI131497 CAE131497 CKA131497 CTW131497 DDS131497 DNO131497 DXK131497 EHG131497 ERC131497 FAY131497 FKU131497 FUQ131497 GEM131497 GOI131497 GYE131497 HIA131497 HRW131497 IBS131497 ILO131497 IVK131497 JFG131497 JPC131497 JYY131497 KIU131497 KSQ131497 LCM131497 LMI131497 LWE131497 MGA131497 MPW131497 MZS131497 NJO131497 NTK131497 ODG131497 ONC131497 OWY131497 PGU131497 PQQ131497 QAM131497 QKI131497 QUE131497 REA131497 RNW131497 RXS131497 SHO131497 SRK131497 TBG131497 TLC131497 TUY131497 UEU131497 UOQ131497 UYM131497 VII131497 VSE131497 WCA131497 WLW131497 WVS131497 K197033 JG197033 TC197033 ACY197033 AMU197033 AWQ197033 BGM197033 BQI197033 CAE197033 CKA197033 CTW197033 DDS197033 DNO197033 DXK197033 EHG197033 ERC197033 FAY197033 FKU197033 FUQ197033 GEM197033 GOI197033 GYE197033 HIA197033 HRW197033 IBS197033 ILO197033 IVK197033 JFG197033 JPC197033 JYY197033 KIU197033 KSQ197033 LCM197033 LMI197033 LWE197033 MGA197033 MPW197033 MZS197033 NJO197033 NTK197033 ODG197033 ONC197033 OWY197033 PGU197033 PQQ197033 QAM197033 QKI197033 QUE197033 REA197033 RNW197033 RXS197033 SHO197033 SRK197033 TBG197033 TLC197033 TUY197033 UEU197033 UOQ197033 UYM197033 VII197033 VSE197033 WCA197033 WLW197033 WVS197033 K262569 JG262569 TC262569 ACY262569 AMU262569 AWQ262569 BGM262569 BQI262569 CAE262569 CKA262569 CTW262569 DDS262569 DNO262569 DXK262569 EHG262569 ERC262569 FAY262569 FKU262569 FUQ262569 GEM262569 GOI262569 GYE262569 HIA262569 HRW262569 IBS262569 ILO262569 IVK262569 JFG262569 JPC262569 JYY262569 KIU262569 KSQ262569 LCM262569 LMI262569 LWE262569 MGA262569 MPW262569 MZS262569 NJO262569 NTK262569 ODG262569 ONC262569 OWY262569 PGU262569 PQQ262569 QAM262569 QKI262569 QUE262569 REA262569 RNW262569 RXS262569 SHO262569 SRK262569 TBG262569 TLC262569 TUY262569 UEU262569 UOQ262569 UYM262569 VII262569 VSE262569 WCA262569 WLW262569 WVS262569 K328105 JG328105 TC328105 ACY328105 AMU328105 AWQ328105 BGM328105 BQI328105 CAE328105 CKA328105 CTW328105 DDS328105 DNO328105 DXK328105 EHG328105 ERC328105 FAY328105 FKU328105 FUQ328105 GEM328105 GOI328105 GYE328105 HIA328105 HRW328105 IBS328105 ILO328105 IVK328105 JFG328105 JPC328105 JYY328105 KIU328105 KSQ328105 LCM328105 LMI328105 LWE328105 MGA328105 MPW328105 MZS328105 NJO328105 NTK328105 ODG328105 ONC328105 OWY328105 PGU328105 PQQ328105 QAM328105 QKI328105 QUE328105 REA328105 RNW328105 RXS328105 SHO328105 SRK328105 TBG328105 TLC328105 TUY328105 UEU328105 UOQ328105 UYM328105 VII328105 VSE328105 WCA328105 WLW328105 WVS328105 K393641 JG393641 TC393641 ACY393641 AMU393641 AWQ393641 BGM393641 BQI393641 CAE393641 CKA393641 CTW393641 DDS393641 DNO393641 DXK393641 EHG393641 ERC393641 FAY393641 FKU393641 FUQ393641 GEM393641 GOI393641 GYE393641 HIA393641 HRW393641 IBS393641 ILO393641 IVK393641 JFG393641 JPC393641 JYY393641 KIU393641 KSQ393641 LCM393641 LMI393641 LWE393641 MGA393641 MPW393641 MZS393641 NJO393641 NTK393641 ODG393641 ONC393641 OWY393641 PGU393641 PQQ393641 QAM393641 QKI393641 QUE393641 REA393641 RNW393641 RXS393641 SHO393641 SRK393641 TBG393641 TLC393641 TUY393641 UEU393641 UOQ393641 UYM393641 VII393641 VSE393641 WCA393641 WLW393641 WVS393641 K459177 JG459177 TC459177 ACY459177 AMU459177 AWQ459177 BGM459177 BQI459177 CAE459177 CKA459177 CTW459177 DDS459177 DNO459177 DXK459177 EHG459177 ERC459177 FAY459177 FKU459177 FUQ459177 GEM459177 GOI459177 GYE459177 HIA459177 HRW459177 IBS459177 ILO459177 IVK459177 JFG459177 JPC459177 JYY459177 KIU459177 KSQ459177 LCM459177 LMI459177 LWE459177 MGA459177 MPW459177 MZS459177 NJO459177 NTK459177 ODG459177 ONC459177 OWY459177 PGU459177 PQQ459177 QAM459177 QKI459177 QUE459177 REA459177 RNW459177 RXS459177 SHO459177 SRK459177 TBG459177 TLC459177 TUY459177 UEU459177 UOQ459177 UYM459177 VII459177 VSE459177 WCA459177 WLW459177 WVS459177 K524713 JG524713 TC524713 ACY524713 AMU524713 AWQ524713 BGM524713 BQI524713 CAE524713 CKA524713 CTW524713 DDS524713 DNO524713 DXK524713 EHG524713 ERC524713 FAY524713 FKU524713 FUQ524713 GEM524713 GOI524713 GYE524713 HIA524713 HRW524713 IBS524713 ILO524713 IVK524713 JFG524713 JPC524713 JYY524713 KIU524713 KSQ524713 LCM524713 LMI524713 LWE524713 MGA524713 MPW524713 MZS524713 NJO524713 NTK524713 ODG524713 ONC524713 OWY524713 PGU524713 PQQ524713 QAM524713 QKI524713 QUE524713 REA524713 RNW524713 RXS524713 SHO524713 SRK524713 TBG524713 TLC524713 TUY524713 UEU524713 UOQ524713 UYM524713 VII524713 VSE524713 WCA524713 WLW524713 WVS524713 K590249 JG590249 TC590249 ACY590249 AMU590249 AWQ590249 BGM590249 BQI590249 CAE590249 CKA590249 CTW590249 DDS590249 DNO590249 DXK590249 EHG590249 ERC590249 FAY590249 FKU590249 FUQ590249 GEM590249 GOI590249 GYE590249 HIA590249 HRW590249 IBS590249 ILO590249 IVK590249 JFG590249 JPC590249 JYY590249 KIU590249 KSQ590249 LCM590249 LMI590249 LWE590249 MGA590249 MPW590249 MZS590249 NJO590249 NTK590249 ODG590249 ONC590249 OWY590249 PGU590249 PQQ590249 QAM590249 QKI590249 QUE590249 REA590249 RNW590249 RXS590249 SHO590249 SRK590249 TBG590249 TLC590249 TUY590249 UEU590249 UOQ590249 UYM590249 VII590249 VSE590249 WCA590249 WLW590249 WVS590249 K655785 JG655785 TC655785 ACY655785 AMU655785 AWQ655785 BGM655785 BQI655785 CAE655785 CKA655785 CTW655785 DDS655785 DNO655785 DXK655785 EHG655785 ERC655785 FAY655785 FKU655785 FUQ655785 GEM655785 GOI655785 GYE655785 HIA655785 HRW655785 IBS655785 ILO655785 IVK655785 JFG655785 JPC655785 JYY655785 KIU655785 KSQ655785 LCM655785 LMI655785 LWE655785 MGA655785 MPW655785 MZS655785 NJO655785 NTK655785 ODG655785 ONC655785 OWY655785 PGU655785 PQQ655785 QAM655785 QKI655785 QUE655785 REA655785 RNW655785 RXS655785 SHO655785 SRK655785 TBG655785 TLC655785 TUY655785 UEU655785 UOQ655785 UYM655785 VII655785 VSE655785 WCA655785 WLW655785 WVS655785 K721321 JG721321 TC721321 ACY721321 AMU721321 AWQ721321 BGM721321 BQI721321 CAE721321 CKA721321 CTW721321 DDS721321 DNO721321 DXK721321 EHG721321 ERC721321 FAY721321 FKU721321 FUQ721321 GEM721321 GOI721321 GYE721321 HIA721321 HRW721321 IBS721321 ILO721321 IVK721321 JFG721321 JPC721321 JYY721321 KIU721321 KSQ721321 LCM721321 LMI721321 LWE721321 MGA721321 MPW721321 MZS721321 NJO721321 NTK721321 ODG721321 ONC721321 OWY721321 PGU721321 PQQ721321 QAM721321 QKI721321 QUE721321 REA721321 RNW721321 RXS721321 SHO721321 SRK721321 TBG721321 TLC721321 TUY721321 UEU721321 UOQ721321 UYM721321 VII721321 VSE721321 WCA721321 WLW721321 WVS721321 K786857 JG786857 TC786857 ACY786857 AMU786857 AWQ786857 BGM786857 BQI786857 CAE786857 CKA786857 CTW786857 DDS786857 DNO786857 DXK786857 EHG786857 ERC786857 FAY786857 FKU786857 FUQ786857 GEM786857 GOI786857 GYE786857 HIA786857 HRW786857 IBS786857 ILO786857 IVK786857 JFG786857 JPC786857 JYY786857 KIU786857 KSQ786857 LCM786857 LMI786857 LWE786857 MGA786857 MPW786857 MZS786857 NJO786857 NTK786857 ODG786857 ONC786857 OWY786857 PGU786857 PQQ786857 QAM786857 QKI786857 QUE786857 REA786857 RNW786857 RXS786857 SHO786857 SRK786857 TBG786857 TLC786857 TUY786857 UEU786857 UOQ786857 UYM786857 VII786857 VSE786857 WCA786857 WLW786857 WVS786857 K852393 JG852393 TC852393 ACY852393 AMU852393 AWQ852393 BGM852393 BQI852393 CAE852393 CKA852393 CTW852393 DDS852393 DNO852393 DXK852393 EHG852393 ERC852393 FAY852393 FKU852393 FUQ852393 GEM852393 GOI852393 GYE852393 HIA852393 HRW852393 IBS852393 ILO852393 IVK852393 JFG852393 JPC852393 JYY852393 KIU852393 KSQ852393 LCM852393 LMI852393 LWE852393 MGA852393 MPW852393 MZS852393 NJO852393 NTK852393 ODG852393 ONC852393 OWY852393 PGU852393 PQQ852393 QAM852393 QKI852393 QUE852393 REA852393 RNW852393 RXS852393 SHO852393 SRK852393 TBG852393 TLC852393 TUY852393 UEU852393 UOQ852393 UYM852393 VII852393 VSE852393 WCA852393 WLW852393 WVS852393 K917929 JG917929 TC917929 ACY917929 AMU917929 AWQ917929 BGM917929 BQI917929 CAE917929 CKA917929 CTW917929 DDS917929 DNO917929 DXK917929 EHG917929 ERC917929 FAY917929 FKU917929 FUQ917929 GEM917929 GOI917929 GYE917929 HIA917929 HRW917929 IBS917929 ILO917929 IVK917929 JFG917929 JPC917929 JYY917929 KIU917929 KSQ917929 LCM917929 LMI917929 LWE917929 MGA917929 MPW917929 MZS917929 NJO917929 NTK917929 ODG917929 ONC917929 OWY917929 PGU917929 PQQ917929 QAM917929 QKI917929 QUE917929 REA917929 RNW917929 RXS917929 SHO917929 SRK917929 TBG917929 TLC917929 TUY917929 UEU917929 UOQ917929 UYM917929 VII917929 VSE917929 WCA917929 WLW917929 WVS917929 K983465 JG983465 TC983465 ACY983465 AMU983465 AWQ983465 BGM983465 BQI983465 CAE983465 CKA983465 CTW983465 DDS983465 DNO983465 DXK983465 EHG983465 ERC983465 FAY983465 FKU983465 FUQ983465 GEM983465 GOI983465 GYE983465 HIA983465 HRW983465 IBS983465 ILO983465 IVK983465 JFG983465 JPC983465 JYY983465 KIU983465 KSQ983465 LCM983465 LMI983465 LWE983465 MGA983465 MPW983465 MZS983465 NJO983465 NTK983465 ODG983465 ONC983465 OWY983465 PGU983465 PQQ983465 QAM983465 QKI983465 QUE983465 REA983465 RNW983465 RXS983465 SHO983465 SRK983465 TBG983465 TLC983465 TUY983465 UEU983465 UOQ983465 UYM983465 VII983465 VSE983465 WCA983465 WLW983465 WVS983465 K368 JG482 TC482 ACY482 AMU482 AWQ482 BGM482 BQI482 CAE482 CKA482 CTW482 DDS482 DNO482 DXK482 EHG482 ERC482 FAY482 FKU482 FUQ482 GEM482 GOI482 GYE482 HIA482 HRW482 IBS482 ILO482 IVK482 JFG482 JPC482 JYY482 KIU482 KSQ482 LCM482 LMI482 LWE482 MGA482 MPW482 MZS482 NJO482 NTK482 ODG482 ONC482 OWY482 PGU482 PQQ482 QAM482 QKI482 QUE482 REA482 RNW482 RXS482 SHO482 SRK482 TBG482 TLC482 TUY482 UEU482 UOQ482 UYM482 VII482 VSE482 WCA482 WLW482 WVS482 K66018 JG66018 TC66018 ACY66018 AMU66018 AWQ66018 BGM66018 BQI66018 CAE66018 CKA66018 CTW66018 DDS66018 DNO66018 DXK66018 EHG66018 ERC66018 FAY66018 FKU66018 FUQ66018 GEM66018 GOI66018 GYE66018 HIA66018 HRW66018 IBS66018 ILO66018 IVK66018 JFG66018 JPC66018 JYY66018 KIU66018 KSQ66018 LCM66018 LMI66018 LWE66018 MGA66018 MPW66018 MZS66018 NJO66018 NTK66018 ODG66018 ONC66018 OWY66018 PGU66018 PQQ66018 QAM66018 QKI66018 QUE66018 REA66018 RNW66018 RXS66018 SHO66018 SRK66018 TBG66018 TLC66018 TUY66018 UEU66018 UOQ66018 UYM66018 VII66018 VSE66018 WCA66018 WLW66018 WVS66018 K131554 JG131554 TC131554 ACY131554 AMU131554 AWQ131554 BGM131554 BQI131554 CAE131554 CKA131554 CTW131554 DDS131554 DNO131554 DXK131554 EHG131554 ERC131554 FAY131554 FKU131554 FUQ131554 GEM131554 GOI131554 GYE131554 HIA131554 HRW131554 IBS131554 ILO131554 IVK131554 JFG131554 JPC131554 JYY131554 KIU131554 KSQ131554 LCM131554 LMI131554 LWE131554 MGA131554 MPW131554 MZS131554 NJO131554 NTK131554 ODG131554 ONC131554 OWY131554 PGU131554 PQQ131554 QAM131554 QKI131554 QUE131554 REA131554 RNW131554 RXS131554 SHO131554 SRK131554 TBG131554 TLC131554 TUY131554 UEU131554 UOQ131554 UYM131554 VII131554 VSE131554 WCA131554 WLW131554 WVS131554 K197090 JG197090 TC197090 ACY197090 AMU197090 AWQ197090 BGM197090 BQI197090 CAE197090 CKA197090 CTW197090 DDS197090 DNO197090 DXK197090 EHG197090 ERC197090 FAY197090 FKU197090 FUQ197090 GEM197090 GOI197090 GYE197090 HIA197090 HRW197090 IBS197090 ILO197090 IVK197090 JFG197090 JPC197090 JYY197090 KIU197090 KSQ197090 LCM197090 LMI197090 LWE197090 MGA197090 MPW197090 MZS197090 NJO197090 NTK197090 ODG197090 ONC197090 OWY197090 PGU197090 PQQ197090 QAM197090 QKI197090 QUE197090 REA197090 RNW197090 RXS197090 SHO197090 SRK197090 TBG197090 TLC197090 TUY197090 UEU197090 UOQ197090 UYM197090 VII197090 VSE197090 WCA197090 WLW197090 WVS197090 K262626 JG262626 TC262626 ACY262626 AMU262626 AWQ262626 BGM262626 BQI262626 CAE262626 CKA262626 CTW262626 DDS262626 DNO262626 DXK262626 EHG262626 ERC262626 FAY262626 FKU262626 FUQ262626 GEM262626 GOI262626 GYE262626 HIA262626 HRW262626 IBS262626 ILO262626 IVK262626 JFG262626 JPC262626 JYY262626 KIU262626 KSQ262626 LCM262626 LMI262626 LWE262626 MGA262626 MPW262626 MZS262626 NJO262626 NTK262626 ODG262626 ONC262626 OWY262626 PGU262626 PQQ262626 QAM262626 QKI262626 QUE262626 REA262626 RNW262626 RXS262626 SHO262626 SRK262626 TBG262626 TLC262626 TUY262626 UEU262626 UOQ262626 UYM262626 VII262626 VSE262626 WCA262626 WLW262626 WVS262626 K328162 JG328162 TC328162 ACY328162 AMU328162 AWQ328162 BGM328162 BQI328162 CAE328162 CKA328162 CTW328162 DDS328162 DNO328162 DXK328162 EHG328162 ERC328162 FAY328162 FKU328162 FUQ328162 GEM328162 GOI328162 GYE328162 HIA328162 HRW328162 IBS328162 ILO328162 IVK328162 JFG328162 JPC328162 JYY328162 KIU328162 KSQ328162 LCM328162 LMI328162 LWE328162 MGA328162 MPW328162 MZS328162 NJO328162 NTK328162 ODG328162 ONC328162 OWY328162 PGU328162 PQQ328162 QAM328162 QKI328162 QUE328162 REA328162 RNW328162 RXS328162 SHO328162 SRK328162 TBG328162 TLC328162 TUY328162 UEU328162 UOQ328162 UYM328162 VII328162 VSE328162 WCA328162 WLW328162 WVS328162 K393698 JG393698 TC393698 ACY393698 AMU393698 AWQ393698 BGM393698 BQI393698 CAE393698 CKA393698 CTW393698 DDS393698 DNO393698 DXK393698 EHG393698 ERC393698 FAY393698 FKU393698 FUQ393698 GEM393698 GOI393698 GYE393698 HIA393698 HRW393698 IBS393698 ILO393698 IVK393698 JFG393698 JPC393698 JYY393698 KIU393698 KSQ393698 LCM393698 LMI393698 LWE393698 MGA393698 MPW393698 MZS393698 NJO393698 NTK393698 ODG393698 ONC393698 OWY393698 PGU393698 PQQ393698 QAM393698 QKI393698 QUE393698 REA393698 RNW393698 RXS393698 SHO393698 SRK393698 TBG393698 TLC393698 TUY393698 UEU393698 UOQ393698 UYM393698 VII393698 VSE393698 WCA393698 WLW393698 WVS393698 K459234 JG459234 TC459234 ACY459234 AMU459234 AWQ459234 BGM459234 BQI459234 CAE459234 CKA459234 CTW459234 DDS459234 DNO459234 DXK459234 EHG459234 ERC459234 FAY459234 FKU459234 FUQ459234 GEM459234 GOI459234 GYE459234 HIA459234 HRW459234 IBS459234 ILO459234 IVK459234 JFG459234 JPC459234 JYY459234 KIU459234 KSQ459234 LCM459234 LMI459234 LWE459234 MGA459234 MPW459234 MZS459234 NJO459234 NTK459234 ODG459234 ONC459234 OWY459234 PGU459234 PQQ459234 QAM459234 QKI459234 QUE459234 REA459234 RNW459234 RXS459234 SHO459234 SRK459234 TBG459234 TLC459234 TUY459234 UEU459234 UOQ459234 UYM459234 VII459234 VSE459234 WCA459234 WLW459234 WVS459234 K524770 JG524770 TC524770 ACY524770 AMU524770 AWQ524770 BGM524770 BQI524770 CAE524770 CKA524770 CTW524770 DDS524770 DNO524770 DXK524770 EHG524770 ERC524770 FAY524770 FKU524770 FUQ524770 GEM524770 GOI524770 GYE524770 HIA524770 HRW524770 IBS524770 ILO524770 IVK524770 JFG524770 JPC524770 JYY524770 KIU524770 KSQ524770 LCM524770 LMI524770 LWE524770 MGA524770 MPW524770 MZS524770 NJO524770 NTK524770 ODG524770 ONC524770 OWY524770 PGU524770 PQQ524770 QAM524770 QKI524770 QUE524770 REA524770 RNW524770 RXS524770 SHO524770 SRK524770 TBG524770 TLC524770 TUY524770 UEU524770 UOQ524770 UYM524770 VII524770 VSE524770 WCA524770 WLW524770 WVS524770 K590306 JG590306 TC590306 ACY590306 AMU590306 AWQ590306 BGM590306 BQI590306 CAE590306 CKA590306 CTW590306 DDS590306 DNO590306 DXK590306 EHG590306 ERC590306 FAY590306 FKU590306 FUQ590306 GEM590306 GOI590306 GYE590306 HIA590306 HRW590306 IBS590306 ILO590306 IVK590306 JFG590306 JPC590306 JYY590306 KIU590306 KSQ590306 LCM590306 LMI590306 LWE590306 MGA590306 MPW590306 MZS590306 NJO590306 NTK590306 ODG590306 ONC590306 OWY590306 PGU590306 PQQ590306 QAM590306 QKI590306 QUE590306 REA590306 RNW590306 RXS590306 SHO590306 SRK590306 TBG590306 TLC590306 TUY590306 UEU590306 UOQ590306 UYM590306 VII590306 VSE590306 WCA590306 WLW590306 WVS590306 K655842 JG655842 TC655842 ACY655842 AMU655842 AWQ655842 BGM655842 BQI655842 CAE655842 CKA655842 CTW655842 DDS655842 DNO655842 DXK655842 EHG655842 ERC655842 FAY655842 FKU655842 FUQ655842 GEM655842 GOI655842 GYE655842 HIA655842 HRW655842 IBS655842 ILO655842 IVK655842 JFG655842 JPC655842 JYY655842 KIU655842 KSQ655842 LCM655842 LMI655842 LWE655842 MGA655842 MPW655842 MZS655842 NJO655842 NTK655842 ODG655842 ONC655842 OWY655842 PGU655842 PQQ655842 QAM655842 QKI655842 QUE655842 REA655842 RNW655842 RXS655842 SHO655842 SRK655842 TBG655842 TLC655842 TUY655842 UEU655842 UOQ655842 UYM655842 VII655842 VSE655842 WCA655842 WLW655842 WVS655842 K721378 JG721378 TC721378 ACY721378 AMU721378 AWQ721378 BGM721378 BQI721378 CAE721378 CKA721378 CTW721378 DDS721378 DNO721378 DXK721378 EHG721378 ERC721378 FAY721378 FKU721378 FUQ721378 GEM721378 GOI721378 GYE721378 HIA721378 HRW721378 IBS721378 ILO721378 IVK721378 JFG721378 JPC721378 JYY721378 KIU721378 KSQ721378 LCM721378 LMI721378 LWE721378 MGA721378 MPW721378 MZS721378 NJO721378 NTK721378 ODG721378 ONC721378 OWY721378 PGU721378 PQQ721378 QAM721378 QKI721378 QUE721378 REA721378 RNW721378 RXS721378 SHO721378 SRK721378 TBG721378 TLC721378 TUY721378 UEU721378 UOQ721378 UYM721378 VII721378 VSE721378 WCA721378 WLW721378 WVS721378 K786914 JG786914 TC786914 ACY786914 AMU786914 AWQ786914 BGM786914 BQI786914 CAE786914 CKA786914 CTW786914 DDS786914 DNO786914 DXK786914 EHG786914 ERC786914 FAY786914 FKU786914 FUQ786914 GEM786914 GOI786914 GYE786914 HIA786914 HRW786914 IBS786914 ILO786914 IVK786914 JFG786914 JPC786914 JYY786914 KIU786914 KSQ786914 LCM786914 LMI786914 LWE786914 MGA786914 MPW786914 MZS786914 NJO786914 NTK786914 ODG786914 ONC786914 OWY786914 PGU786914 PQQ786914 QAM786914 QKI786914 QUE786914 REA786914 RNW786914 RXS786914 SHO786914 SRK786914 TBG786914 TLC786914 TUY786914 UEU786914 UOQ786914 UYM786914 VII786914 VSE786914 WCA786914 WLW786914 WVS786914 K852450 JG852450 TC852450 ACY852450 AMU852450 AWQ852450 BGM852450 BQI852450 CAE852450 CKA852450 CTW852450 DDS852450 DNO852450 DXK852450 EHG852450 ERC852450 FAY852450 FKU852450 FUQ852450 GEM852450 GOI852450 GYE852450 HIA852450 HRW852450 IBS852450 ILO852450 IVK852450 JFG852450 JPC852450 JYY852450 KIU852450 KSQ852450 LCM852450 LMI852450 LWE852450 MGA852450 MPW852450 MZS852450 NJO852450 NTK852450 ODG852450 ONC852450 OWY852450 PGU852450 PQQ852450 QAM852450 QKI852450 QUE852450 REA852450 RNW852450 RXS852450 SHO852450 SRK852450 TBG852450 TLC852450 TUY852450 UEU852450 UOQ852450 UYM852450 VII852450 VSE852450 WCA852450 WLW852450 WVS852450 K917986 JG917986 TC917986 ACY917986 AMU917986 AWQ917986 BGM917986 BQI917986 CAE917986 CKA917986 CTW917986 DDS917986 DNO917986 DXK917986 EHG917986 ERC917986 FAY917986 FKU917986 FUQ917986 GEM917986 GOI917986 GYE917986 HIA917986 HRW917986 IBS917986 ILO917986 IVK917986 JFG917986 JPC917986 JYY917986 KIU917986 KSQ917986 LCM917986 LMI917986 LWE917986 MGA917986 MPW917986 MZS917986 NJO917986 NTK917986 ODG917986 ONC917986 OWY917986 PGU917986 PQQ917986 QAM917986 QKI917986 QUE917986 REA917986 RNW917986 RXS917986 SHO917986 SRK917986 TBG917986 TLC917986 TUY917986 UEU917986 UOQ917986 UYM917986 VII917986 VSE917986 WCA917986 WLW917986 WVS917986 K983522 JG983522 TC983522 ACY983522 AMU983522 AWQ983522 BGM983522 BQI983522 CAE983522 CKA983522 CTW983522 DDS983522 DNO983522 DXK983522 EHG983522 ERC983522 FAY983522 FKU983522 FUQ983522 GEM983522 GOI983522 GYE983522 HIA983522 HRW983522 IBS983522 ILO983522 IVK983522 JFG983522 JPC983522 JYY983522 KIU983522 KSQ983522 LCM983522 LMI983522 LWE983522 MGA983522 MPW983522 MZS983522 NJO983522 NTK983522 ODG983522 ONC983522 OWY983522 PGU983522 PQQ983522 QAM983522 QKI983522 QUE983522 REA983522 RNW983522 RXS983522 SHO983522 SRK983522 TBG983522 TLC983522 TUY983522 UEU983522 UOQ983522 UYM983522 VII983522 VSE983522 WCA983522 WLW983522 WVS983522 K425 JG539 TC539 ACY539 AMU539 AWQ539 BGM539 BQI539 CAE539 CKA539 CTW539 DDS539 DNO539 DXK539 EHG539 ERC539 FAY539 FKU539 FUQ539 GEM539 GOI539 GYE539 HIA539 HRW539 IBS539 ILO539 IVK539 JFG539 JPC539 JYY539 KIU539 KSQ539 LCM539 LMI539 LWE539 MGA539 MPW539 MZS539 NJO539 NTK539 ODG539 ONC539 OWY539 PGU539 PQQ539 QAM539 QKI539 QUE539 REA539 RNW539 RXS539 SHO539 SRK539 TBG539 TLC539 TUY539 UEU539 UOQ539 UYM539 VII539 VSE539 WCA539 WLW539 WVS539 K66075 JG66075 TC66075 ACY66075 AMU66075 AWQ66075 BGM66075 BQI66075 CAE66075 CKA66075 CTW66075 DDS66075 DNO66075 DXK66075 EHG66075 ERC66075 FAY66075 FKU66075 FUQ66075 GEM66075 GOI66075 GYE66075 HIA66075 HRW66075 IBS66075 ILO66075 IVK66075 JFG66075 JPC66075 JYY66075 KIU66075 KSQ66075 LCM66075 LMI66075 LWE66075 MGA66075 MPW66075 MZS66075 NJO66075 NTK66075 ODG66075 ONC66075 OWY66075 PGU66075 PQQ66075 QAM66075 QKI66075 QUE66075 REA66075 RNW66075 RXS66075 SHO66075 SRK66075 TBG66075 TLC66075 TUY66075 UEU66075 UOQ66075 UYM66075 VII66075 VSE66075 WCA66075 WLW66075 WVS66075 K131611 JG131611 TC131611 ACY131611 AMU131611 AWQ131611 BGM131611 BQI131611 CAE131611 CKA131611 CTW131611 DDS131611 DNO131611 DXK131611 EHG131611 ERC131611 FAY131611 FKU131611 FUQ131611 GEM131611 GOI131611 GYE131611 HIA131611 HRW131611 IBS131611 ILO131611 IVK131611 JFG131611 JPC131611 JYY131611 KIU131611 KSQ131611 LCM131611 LMI131611 LWE131611 MGA131611 MPW131611 MZS131611 NJO131611 NTK131611 ODG131611 ONC131611 OWY131611 PGU131611 PQQ131611 QAM131611 QKI131611 QUE131611 REA131611 RNW131611 RXS131611 SHO131611 SRK131611 TBG131611 TLC131611 TUY131611 UEU131611 UOQ131611 UYM131611 VII131611 VSE131611 WCA131611 WLW131611 WVS131611 K197147 JG197147 TC197147 ACY197147 AMU197147 AWQ197147 BGM197147 BQI197147 CAE197147 CKA197147 CTW197147 DDS197147 DNO197147 DXK197147 EHG197147 ERC197147 FAY197147 FKU197147 FUQ197147 GEM197147 GOI197147 GYE197147 HIA197147 HRW197147 IBS197147 ILO197147 IVK197147 JFG197147 JPC197147 JYY197147 KIU197147 KSQ197147 LCM197147 LMI197147 LWE197147 MGA197147 MPW197147 MZS197147 NJO197147 NTK197147 ODG197147 ONC197147 OWY197147 PGU197147 PQQ197147 QAM197147 QKI197147 QUE197147 REA197147 RNW197147 RXS197147 SHO197147 SRK197147 TBG197147 TLC197147 TUY197147 UEU197147 UOQ197147 UYM197147 VII197147 VSE197147 WCA197147 WLW197147 WVS197147 K262683 JG262683 TC262683 ACY262683 AMU262683 AWQ262683 BGM262683 BQI262683 CAE262683 CKA262683 CTW262683 DDS262683 DNO262683 DXK262683 EHG262683 ERC262683 FAY262683 FKU262683 FUQ262683 GEM262683 GOI262683 GYE262683 HIA262683 HRW262683 IBS262683 ILO262683 IVK262683 JFG262683 JPC262683 JYY262683 KIU262683 KSQ262683 LCM262683 LMI262683 LWE262683 MGA262683 MPW262683 MZS262683 NJO262683 NTK262683 ODG262683 ONC262683 OWY262683 PGU262683 PQQ262683 QAM262683 QKI262683 QUE262683 REA262683 RNW262683 RXS262683 SHO262683 SRK262683 TBG262683 TLC262683 TUY262683 UEU262683 UOQ262683 UYM262683 VII262683 VSE262683 WCA262683 WLW262683 WVS262683 K328219 JG328219 TC328219 ACY328219 AMU328219 AWQ328219 BGM328219 BQI328219 CAE328219 CKA328219 CTW328219 DDS328219 DNO328219 DXK328219 EHG328219 ERC328219 FAY328219 FKU328219 FUQ328219 GEM328219 GOI328219 GYE328219 HIA328219 HRW328219 IBS328219 ILO328219 IVK328219 JFG328219 JPC328219 JYY328219 KIU328219 KSQ328219 LCM328219 LMI328219 LWE328219 MGA328219 MPW328219 MZS328219 NJO328219 NTK328219 ODG328219 ONC328219 OWY328219 PGU328219 PQQ328219 QAM328219 QKI328219 QUE328219 REA328219 RNW328219 RXS328219 SHO328219 SRK328219 TBG328219 TLC328219 TUY328219 UEU328219 UOQ328219 UYM328219 VII328219 VSE328219 WCA328219 WLW328219 WVS328219 K393755 JG393755 TC393755 ACY393755 AMU393755 AWQ393755 BGM393755 BQI393755 CAE393755 CKA393755 CTW393755 DDS393755 DNO393755 DXK393755 EHG393755 ERC393755 FAY393755 FKU393755 FUQ393755 GEM393755 GOI393755 GYE393755 HIA393755 HRW393755 IBS393755 ILO393755 IVK393755 JFG393755 JPC393755 JYY393755 KIU393755 KSQ393755 LCM393755 LMI393755 LWE393755 MGA393755 MPW393755 MZS393755 NJO393755 NTK393755 ODG393755 ONC393755 OWY393755 PGU393755 PQQ393755 QAM393755 QKI393755 QUE393755 REA393755 RNW393755 RXS393755 SHO393755 SRK393755 TBG393755 TLC393755 TUY393755 UEU393755 UOQ393755 UYM393755 VII393755 VSE393755 WCA393755 WLW393755 WVS393755 K459291 JG459291 TC459291 ACY459291 AMU459291 AWQ459291 BGM459291 BQI459291 CAE459291 CKA459291 CTW459291 DDS459291 DNO459291 DXK459291 EHG459291 ERC459291 FAY459291 FKU459291 FUQ459291 GEM459291 GOI459291 GYE459291 HIA459291 HRW459291 IBS459291 ILO459291 IVK459291 JFG459291 JPC459291 JYY459291 KIU459291 KSQ459291 LCM459291 LMI459291 LWE459291 MGA459291 MPW459291 MZS459291 NJO459291 NTK459291 ODG459291 ONC459291 OWY459291 PGU459291 PQQ459291 QAM459291 QKI459291 QUE459291 REA459291 RNW459291 RXS459291 SHO459291 SRK459291 TBG459291 TLC459291 TUY459291 UEU459291 UOQ459291 UYM459291 VII459291 VSE459291 WCA459291 WLW459291 WVS459291 K524827 JG524827 TC524827 ACY524827 AMU524827 AWQ524827 BGM524827 BQI524827 CAE524827 CKA524827 CTW524827 DDS524827 DNO524827 DXK524827 EHG524827 ERC524827 FAY524827 FKU524827 FUQ524827 GEM524827 GOI524827 GYE524827 HIA524827 HRW524827 IBS524827 ILO524827 IVK524827 JFG524827 JPC524827 JYY524827 KIU524827 KSQ524827 LCM524827 LMI524827 LWE524827 MGA524827 MPW524827 MZS524827 NJO524827 NTK524827 ODG524827 ONC524827 OWY524827 PGU524827 PQQ524827 QAM524827 QKI524827 QUE524827 REA524827 RNW524827 RXS524827 SHO524827 SRK524827 TBG524827 TLC524827 TUY524827 UEU524827 UOQ524827 UYM524827 VII524827 VSE524827 WCA524827 WLW524827 WVS524827 K590363 JG590363 TC590363 ACY590363 AMU590363 AWQ590363 BGM590363 BQI590363 CAE590363 CKA590363 CTW590363 DDS590363 DNO590363 DXK590363 EHG590363 ERC590363 FAY590363 FKU590363 FUQ590363 GEM590363 GOI590363 GYE590363 HIA590363 HRW590363 IBS590363 ILO590363 IVK590363 JFG590363 JPC590363 JYY590363 KIU590363 KSQ590363 LCM590363 LMI590363 LWE590363 MGA590363 MPW590363 MZS590363 NJO590363 NTK590363 ODG590363 ONC590363 OWY590363 PGU590363 PQQ590363 QAM590363 QKI590363 QUE590363 REA590363 RNW590363 RXS590363 SHO590363 SRK590363 TBG590363 TLC590363 TUY590363 UEU590363 UOQ590363 UYM590363 VII590363 VSE590363 WCA590363 WLW590363 WVS590363 K655899 JG655899 TC655899 ACY655899 AMU655899 AWQ655899 BGM655899 BQI655899 CAE655899 CKA655899 CTW655899 DDS655899 DNO655899 DXK655899 EHG655899 ERC655899 FAY655899 FKU655899 FUQ655899 GEM655899 GOI655899 GYE655899 HIA655899 HRW655899 IBS655899 ILO655899 IVK655899 JFG655899 JPC655899 JYY655899 KIU655899 KSQ655899 LCM655899 LMI655899 LWE655899 MGA655899 MPW655899 MZS655899 NJO655899 NTK655899 ODG655899 ONC655899 OWY655899 PGU655899 PQQ655899 QAM655899 QKI655899 QUE655899 REA655899 RNW655899 RXS655899 SHO655899 SRK655899 TBG655899 TLC655899 TUY655899 UEU655899 UOQ655899 UYM655899 VII655899 VSE655899 WCA655899 WLW655899 WVS655899 K721435 JG721435 TC721435 ACY721435 AMU721435 AWQ721435 BGM721435 BQI721435 CAE721435 CKA721435 CTW721435 DDS721435 DNO721435 DXK721435 EHG721435 ERC721435 FAY721435 FKU721435 FUQ721435 GEM721435 GOI721435 GYE721435 HIA721435 HRW721435 IBS721435 ILO721435 IVK721435 JFG721435 JPC721435 JYY721435 KIU721435 KSQ721435 LCM721435 LMI721435 LWE721435 MGA721435 MPW721435 MZS721435 NJO721435 NTK721435 ODG721435 ONC721435 OWY721435 PGU721435 PQQ721435 QAM721435 QKI721435 QUE721435 REA721435 RNW721435 RXS721435 SHO721435 SRK721435 TBG721435 TLC721435 TUY721435 UEU721435 UOQ721435 UYM721435 VII721435 VSE721435 WCA721435 WLW721435 WVS721435 K786971 JG786971 TC786971 ACY786971 AMU786971 AWQ786971 BGM786971 BQI786971 CAE786971 CKA786971 CTW786971 DDS786971 DNO786971 DXK786971 EHG786971 ERC786971 FAY786971 FKU786971 FUQ786971 GEM786971 GOI786971 GYE786971 HIA786971 HRW786971 IBS786971 ILO786971 IVK786971 JFG786971 JPC786971 JYY786971 KIU786971 KSQ786971 LCM786971 LMI786971 LWE786971 MGA786971 MPW786971 MZS786971 NJO786971 NTK786971 ODG786971 ONC786971 OWY786971 PGU786971 PQQ786971 QAM786971 QKI786971 QUE786971 REA786971 RNW786971 RXS786971 SHO786971 SRK786971 TBG786971 TLC786971 TUY786971 UEU786971 UOQ786971 UYM786971 VII786971 VSE786971 WCA786971 WLW786971 WVS786971 K852507 JG852507 TC852507 ACY852507 AMU852507 AWQ852507 BGM852507 BQI852507 CAE852507 CKA852507 CTW852507 DDS852507 DNO852507 DXK852507 EHG852507 ERC852507 FAY852507 FKU852507 FUQ852507 GEM852507 GOI852507 GYE852507 HIA852507 HRW852507 IBS852507 ILO852507 IVK852507 JFG852507 JPC852507 JYY852507 KIU852507 KSQ852507 LCM852507 LMI852507 LWE852507 MGA852507 MPW852507 MZS852507 NJO852507 NTK852507 ODG852507 ONC852507 OWY852507 PGU852507 PQQ852507 QAM852507 QKI852507 QUE852507 REA852507 RNW852507 RXS852507 SHO852507 SRK852507 TBG852507 TLC852507 TUY852507 UEU852507 UOQ852507 UYM852507 VII852507 VSE852507 WCA852507 WLW852507 WVS852507 K918043 JG918043 TC918043 ACY918043 AMU918043 AWQ918043 BGM918043 BQI918043 CAE918043 CKA918043 CTW918043 DDS918043 DNO918043 DXK918043 EHG918043 ERC918043 FAY918043 FKU918043 FUQ918043 GEM918043 GOI918043 GYE918043 HIA918043 HRW918043 IBS918043 ILO918043 IVK918043 JFG918043 JPC918043 JYY918043 KIU918043 KSQ918043 LCM918043 LMI918043 LWE918043 MGA918043 MPW918043 MZS918043 NJO918043 NTK918043 ODG918043 ONC918043 OWY918043 PGU918043 PQQ918043 QAM918043 QKI918043 QUE918043 REA918043 RNW918043 RXS918043 SHO918043 SRK918043 TBG918043 TLC918043 TUY918043 UEU918043 UOQ918043 UYM918043 VII918043 VSE918043 WCA918043 WLW918043 WVS918043 K983579 JG983579 TC983579 ACY983579 AMU983579 AWQ983579 BGM983579 BQI983579 CAE983579 CKA983579 CTW983579 DDS983579 DNO983579 DXK983579 EHG983579 ERC983579 FAY983579 FKU983579 FUQ983579 GEM983579 GOI983579 GYE983579 HIA983579 HRW983579 IBS983579 ILO983579 IVK983579 JFG983579 JPC983579 JYY983579 KIU983579 KSQ983579 LCM983579 LMI983579 LWE983579 MGA983579 MPW983579 MZS983579 NJO983579 NTK983579 ODG983579 ONC983579 OWY983579 PGU983579 PQQ983579 QAM983579 QKI983579 QUE983579 REA983579 RNW983579 RXS983579 SHO983579 SRK983579 TBG983579 TLC983579 TUY983579 UEU983579 UOQ983579 UYM983579 VII983579 VSE983579 WCA983579 WLW983579 WVS983579 K482 JG596 TC596 ACY596 AMU596 AWQ596 BGM596 BQI596 CAE596 CKA596 CTW596 DDS596 DNO596 DXK596 EHG596 ERC596 FAY596 FKU596 FUQ596 GEM596 GOI596 GYE596 HIA596 HRW596 IBS596 ILO596 IVK596 JFG596 JPC596 JYY596 KIU596 KSQ596 LCM596 LMI596 LWE596 MGA596 MPW596 MZS596 NJO596 NTK596 ODG596 ONC596 OWY596 PGU596 PQQ596 QAM596 QKI596 QUE596 REA596 RNW596 RXS596 SHO596 SRK596 TBG596 TLC596 TUY596 UEU596 UOQ596 UYM596 VII596 VSE596 WCA596 WLW596 WVS596 K66132 JG66132 TC66132 ACY66132 AMU66132 AWQ66132 BGM66132 BQI66132 CAE66132 CKA66132 CTW66132 DDS66132 DNO66132 DXK66132 EHG66132 ERC66132 FAY66132 FKU66132 FUQ66132 GEM66132 GOI66132 GYE66132 HIA66132 HRW66132 IBS66132 ILO66132 IVK66132 JFG66132 JPC66132 JYY66132 KIU66132 KSQ66132 LCM66132 LMI66132 LWE66132 MGA66132 MPW66132 MZS66132 NJO66132 NTK66132 ODG66132 ONC66132 OWY66132 PGU66132 PQQ66132 QAM66132 QKI66132 QUE66132 REA66132 RNW66132 RXS66132 SHO66132 SRK66132 TBG66132 TLC66132 TUY66132 UEU66132 UOQ66132 UYM66132 VII66132 VSE66132 WCA66132 WLW66132 WVS66132 K131668 JG131668 TC131668 ACY131668 AMU131668 AWQ131668 BGM131668 BQI131668 CAE131668 CKA131668 CTW131668 DDS131668 DNO131668 DXK131668 EHG131668 ERC131668 FAY131668 FKU131668 FUQ131668 GEM131668 GOI131668 GYE131668 HIA131668 HRW131668 IBS131668 ILO131668 IVK131668 JFG131668 JPC131668 JYY131668 KIU131668 KSQ131668 LCM131668 LMI131668 LWE131668 MGA131668 MPW131668 MZS131668 NJO131668 NTK131668 ODG131668 ONC131668 OWY131668 PGU131668 PQQ131668 QAM131668 QKI131668 QUE131668 REA131668 RNW131668 RXS131668 SHO131668 SRK131668 TBG131668 TLC131668 TUY131668 UEU131668 UOQ131668 UYM131668 VII131668 VSE131668 WCA131668 WLW131668 WVS131668 K197204 JG197204 TC197204 ACY197204 AMU197204 AWQ197204 BGM197204 BQI197204 CAE197204 CKA197204 CTW197204 DDS197204 DNO197204 DXK197204 EHG197204 ERC197204 FAY197204 FKU197204 FUQ197204 GEM197204 GOI197204 GYE197204 HIA197204 HRW197204 IBS197204 ILO197204 IVK197204 JFG197204 JPC197204 JYY197204 KIU197204 KSQ197204 LCM197204 LMI197204 LWE197204 MGA197204 MPW197204 MZS197204 NJO197204 NTK197204 ODG197204 ONC197204 OWY197204 PGU197204 PQQ197204 QAM197204 QKI197204 QUE197204 REA197204 RNW197204 RXS197204 SHO197204 SRK197204 TBG197204 TLC197204 TUY197204 UEU197204 UOQ197204 UYM197204 VII197204 VSE197204 WCA197204 WLW197204 WVS197204 K262740 JG262740 TC262740 ACY262740 AMU262740 AWQ262740 BGM262740 BQI262740 CAE262740 CKA262740 CTW262740 DDS262740 DNO262740 DXK262740 EHG262740 ERC262740 FAY262740 FKU262740 FUQ262740 GEM262740 GOI262740 GYE262740 HIA262740 HRW262740 IBS262740 ILO262740 IVK262740 JFG262740 JPC262740 JYY262740 KIU262740 KSQ262740 LCM262740 LMI262740 LWE262740 MGA262740 MPW262740 MZS262740 NJO262740 NTK262740 ODG262740 ONC262740 OWY262740 PGU262740 PQQ262740 QAM262740 QKI262740 QUE262740 REA262740 RNW262740 RXS262740 SHO262740 SRK262740 TBG262740 TLC262740 TUY262740 UEU262740 UOQ262740 UYM262740 VII262740 VSE262740 WCA262740 WLW262740 WVS262740 K328276 JG328276 TC328276 ACY328276 AMU328276 AWQ328276 BGM328276 BQI328276 CAE328276 CKA328276 CTW328276 DDS328276 DNO328276 DXK328276 EHG328276 ERC328276 FAY328276 FKU328276 FUQ328276 GEM328276 GOI328276 GYE328276 HIA328276 HRW328276 IBS328276 ILO328276 IVK328276 JFG328276 JPC328276 JYY328276 KIU328276 KSQ328276 LCM328276 LMI328276 LWE328276 MGA328276 MPW328276 MZS328276 NJO328276 NTK328276 ODG328276 ONC328276 OWY328276 PGU328276 PQQ328276 QAM328276 QKI328276 QUE328276 REA328276 RNW328276 RXS328276 SHO328276 SRK328276 TBG328276 TLC328276 TUY328276 UEU328276 UOQ328276 UYM328276 VII328276 VSE328276 WCA328276 WLW328276 WVS328276 K393812 JG393812 TC393812 ACY393812 AMU393812 AWQ393812 BGM393812 BQI393812 CAE393812 CKA393812 CTW393812 DDS393812 DNO393812 DXK393812 EHG393812 ERC393812 FAY393812 FKU393812 FUQ393812 GEM393812 GOI393812 GYE393812 HIA393812 HRW393812 IBS393812 ILO393812 IVK393812 JFG393812 JPC393812 JYY393812 KIU393812 KSQ393812 LCM393812 LMI393812 LWE393812 MGA393812 MPW393812 MZS393812 NJO393812 NTK393812 ODG393812 ONC393812 OWY393812 PGU393812 PQQ393812 QAM393812 QKI393812 QUE393812 REA393812 RNW393812 RXS393812 SHO393812 SRK393812 TBG393812 TLC393812 TUY393812 UEU393812 UOQ393812 UYM393812 VII393812 VSE393812 WCA393812 WLW393812 WVS393812 K459348 JG459348 TC459348 ACY459348 AMU459348 AWQ459348 BGM459348 BQI459348 CAE459348 CKA459348 CTW459348 DDS459348 DNO459348 DXK459348 EHG459348 ERC459348 FAY459348 FKU459348 FUQ459348 GEM459348 GOI459348 GYE459348 HIA459348 HRW459348 IBS459348 ILO459348 IVK459348 JFG459348 JPC459348 JYY459348 KIU459348 KSQ459348 LCM459348 LMI459348 LWE459348 MGA459348 MPW459348 MZS459348 NJO459348 NTK459348 ODG459348 ONC459348 OWY459348 PGU459348 PQQ459348 QAM459348 QKI459348 QUE459348 REA459348 RNW459348 RXS459348 SHO459348 SRK459348 TBG459348 TLC459348 TUY459348 UEU459348 UOQ459348 UYM459348 VII459348 VSE459348 WCA459348 WLW459348 WVS459348 K524884 JG524884 TC524884 ACY524884 AMU524884 AWQ524884 BGM524884 BQI524884 CAE524884 CKA524884 CTW524884 DDS524884 DNO524884 DXK524884 EHG524884 ERC524884 FAY524884 FKU524884 FUQ524884 GEM524884 GOI524884 GYE524884 HIA524884 HRW524884 IBS524884 ILO524884 IVK524884 JFG524884 JPC524884 JYY524884 KIU524884 KSQ524884 LCM524884 LMI524884 LWE524884 MGA524884 MPW524884 MZS524884 NJO524884 NTK524884 ODG524884 ONC524884 OWY524884 PGU524884 PQQ524884 QAM524884 QKI524884 QUE524884 REA524884 RNW524884 RXS524884 SHO524884 SRK524884 TBG524884 TLC524884 TUY524884 UEU524884 UOQ524884 UYM524884 VII524884 VSE524884 WCA524884 WLW524884 WVS524884 K590420 JG590420 TC590420 ACY590420 AMU590420 AWQ590420 BGM590420 BQI590420 CAE590420 CKA590420 CTW590420 DDS590420 DNO590420 DXK590420 EHG590420 ERC590420 FAY590420 FKU590420 FUQ590420 GEM590420 GOI590420 GYE590420 HIA590420 HRW590420 IBS590420 ILO590420 IVK590420 JFG590420 JPC590420 JYY590420 KIU590420 KSQ590420 LCM590420 LMI590420 LWE590420 MGA590420 MPW590420 MZS590420 NJO590420 NTK590420 ODG590420 ONC590420 OWY590420 PGU590420 PQQ590420 QAM590420 QKI590420 QUE590420 REA590420 RNW590420 RXS590420 SHO590420 SRK590420 TBG590420 TLC590420 TUY590420 UEU590420 UOQ590420 UYM590420 VII590420 VSE590420 WCA590420 WLW590420 WVS590420 K655956 JG655956 TC655956 ACY655956 AMU655956 AWQ655956 BGM655956 BQI655956 CAE655956 CKA655956 CTW655956 DDS655956 DNO655956 DXK655956 EHG655956 ERC655956 FAY655956 FKU655956 FUQ655956 GEM655956 GOI655956 GYE655956 HIA655956 HRW655956 IBS655956 ILO655956 IVK655956 JFG655956 JPC655956 JYY655956 KIU655956 KSQ655956 LCM655956 LMI655956 LWE655956 MGA655956 MPW655956 MZS655956 NJO655956 NTK655956 ODG655956 ONC655956 OWY655956 PGU655956 PQQ655956 QAM655956 QKI655956 QUE655956 REA655956 RNW655956 RXS655956 SHO655956 SRK655956 TBG655956 TLC655956 TUY655956 UEU655956 UOQ655956 UYM655956 VII655956 VSE655956 WCA655956 WLW655956 WVS655956 K721492 JG721492 TC721492 ACY721492 AMU721492 AWQ721492 BGM721492 BQI721492 CAE721492 CKA721492 CTW721492 DDS721492 DNO721492 DXK721492 EHG721492 ERC721492 FAY721492 FKU721492 FUQ721492 GEM721492 GOI721492 GYE721492 HIA721492 HRW721492 IBS721492 ILO721492 IVK721492 JFG721492 JPC721492 JYY721492 KIU721492 KSQ721492 LCM721492 LMI721492 LWE721492 MGA721492 MPW721492 MZS721492 NJO721492 NTK721492 ODG721492 ONC721492 OWY721492 PGU721492 PQQ721492 QAM721492 QKI721492 QUE721492 REA721492 RNW721492 RXS721492 SHO721492 SRK721492 TBG721492 TLC721492 TUY721492 UEU721492 UOQ721492 UYM721492 VII721492 VSE721492 WCA721492 WLW721492 WVS721492 K787028 JG787028 TC787028 ACY787028 AMU787028 AWQ787028 BGM787028 BQI787028 CAE787028 CKA787028 CTW787028 DDS787028 DNO787028 DXK787028 EHG787028 ERC787028 FAY787028 FKU787028 FUQ787028 GEM787028 GOI787028 GYE787028 HIA787028 HRW787028 IBS787028 ILO787028 IVK787028 JFG787028 JPC787028 JYY787028 KIU787028 KSQ787028 LCM787028 LMI787028 LWE787028 MGA787028 MPW787028 MZS787028 NJO787028 NTK787028 ODG787028 ONC787028 OWY787028 PGU787028 PQQ787028 QAM787028 QKI787028 QUE787028 REA787028 RNW787028 RXS787028 SHO787028 SRK787028 TBG787028 TLC787028 TUY787028 UEU787028 UOQ787028 UYM787028 VII787028 VSE787028 WCA787028 WLW787028 WVS787028 K852564 JG852564 TC852564 ACY852564 AMU852564 AWQ852564 BGM852564 BQI852564 CAE852564 CKA852564 CTW852564 DDS852564 DNO852564 DXK852564 EHG852564 ERC852564 FAY852564 FKU852564 FUQ852564 GEM852564 GOI852564 GYE852564 HIA852564 HRW852564 IBS852564 ILO852564 IVK852564 JFG852564 JPC852564 JYY852564 KIU852564 KSQ852564 LCM852564 LMI852564 LWE852564 MGA852564 MPW852564 MZS852564 NJO852564 NTK852564 ODG852564 ONC852564 OWY852564 PGU852564 PQQ852564 QAM852564 QKI852564 QUE852564 REA852564 RNW852564 RXS852564 SHO852564 SRK852564 TBG852564 TLC852564 TUY852564 UEU852564 UOQ852564 UYM852564 VII852564 VSE852564 WCA852564 WLW852564 WVS852564 K918100 JG918100 TC918100 ACY918100 AMU918100 AWQ918100 BGM918100 BQI918100 CAE918100 CKA918100 CTW918100 DDS918100 DNO918100 DXK918100 EHG918100 ERC918100 FAY918100 FKU918100 FUQ918100 GEM918100 GOI918100 GYE918100 HIA918100 HRW918100 IBS918100 ILO918100 IVK918100 JFG918100 JPC918100 JYY918100 KIU918100 KSQ918100 LCM918100 LMI918100 LWE918100 MGA918100 MPW918100 MZS918100 NJO918100 NTK918100 ODG918100 ONC918100 OWY918100 PGU918100 PQQ918100 QAM918100 QKI918100 QUE918100 REA918100 RNW918100 RXS918100 SHO918100 SRK918100 TBG918100 TLC918100 TUY918100 UEU918100 UOQ918100 UYM918100 VII918100 VSE918100 WCA918100 WLW918100 WVS918100 K983636 JG983636 TC983636 ACY983636 AMU983636 AWQ983636 BGM983636 BQI983636 CAE983636 CKA983636 CTW983636 DDS983636 DNO983636 DXK983636 EHG983636 ERC983636 FAY983636 FKU983636 FUQ983636 GEM983636 GOI983636 GYE983636 HIA983636 HRW983636 IBS983636 ILO983636 IVK983636 JFG983636 JPC983636 JYY983636 KIU983636 KSQ983636 LCM983636 LMI983636 LWE983636 MGA983636 MPW983636 MZS983636 NJO983636 NTK983636 ODG983636 ONC983636 OWY983636 PGU983636 PQQ983636 QAM983636 QKI983636 QUE983636 REA983636 RNW983636 RXS983636 SHO983636 SRK983636 TBG983636 TLC983636 TUY983636 UEU983636 UOQ983636 UYM983636 VII983636 VSE983636 WCA983636 WLW983636 WVS983636 K539 JG653 TC653 ACY653 AMU653 AWQ653 BGM653 BQI653 CAE653 CKA653 CTW653 DDS653 DNO653 DXK653 EHG653 ERC653 FAY653 FKU653 FUQ653 GEM653 GOI653 GYE653 HIA653 HRW653 IBS653 ILO653 IVK653 JFG653 JPC653 JYY653 KIU653 KSQ653 LCM653 LMI653 LWE653 MGA653 MPW653 MZS653 NJO653 NTK653 ODG653 ONC653 OWY653 PGU653 PQQ653 QAM653 QKI653 QUE653 REA653 RNW653 RXS653 SHO653 SRK653 TBG653 TLC653 TUY653 UEU653 UOQ653 UYM653 VII653 VSE653 WCA653 WLW653 WVS653 K66189 JG66189 TC66189 ACY66189 AMU66189 AWQ66189 BGM66189 BQI66189 CAE66189 CKA66189 CTW66189 DDS66189 DNO66189 DXK66189 EHG66189 ERC66189 FAY66189 FKU66189 FUQ66189 GEM66189 GOI66189 GYE66189 HIA66189 HRW66189 IBS66189 ILO66189 IVK66189 JFG66189 JPC66189 JYY66189 KIU66189 KSQ66189 LCM66189 LMI66189 LWE66189 MGA66189 MPW66189 MZS66189 NJO66189 NTK66189 ODG66189 ONC66189 OWY66189 PGU66189 PQQ66189 QAM66189 QKI66189 QUE66189 REA66189 RNW66189 RXS66189 SHO66189 SRK66189 TBG66189 TLC66189 TUY66189 UEU66189 UOQ66189 UYM66189 VII66189 VSE66189 WCA66189 WLW66189 WVS66189 K131725 JG131725 TC131725 ACY131725 AMU131725 AWQ131725 BGM131725 BQI131725 CAE131725 CKA131725 CTW131725 DDS131725 DNO131725 DXK131725 EHG131725 ERC131725 FAY131725 FKU131725 FUQ131725 GEM131725 GOI131725 GYE131725 HIA131725 HRW131725 IBS131725 ILO131725 IVK131725 JFG131725 JPC131725 JYY131725 KIU131725 KSQ131725 LCM131725 LMI131725 LWE131725 MGA131725 MPW131725 MZS131725 NJO131725 NTK131725 ODG131725 ONC131725 OWY131725 PGU131725 PQQ131725 QAM131725 QKI131725 QUE131725 REA131725 RNW131725 RXS131725 SHO131725 SRK131725 TBG131725 TLC131725 TUY131725 UEU131725 UOQ131725 UYM131725 VII131725 VSE131725 WCA131725 WLW131725 WVS131725 K197261 JG197261 TC197261 ACY197261 AMU197261 AWQ197261 BGM197261 BQI197261 CAE197261 CKA197261 CTW197261 DDS197261 DNO197261 DXK197261 EHG197261 ERC197261 FAY197261 FKU197261 FUQ197261 GEM197261 GOI197261 GYE197261 HIA197261 HRW197261 IBS197261 ILO197261 IVK197261 JFG197261 JPC197261 JYY197261 KIU197261 KSQ197261 LCM197261 LMI197261 LWE197261 MGA197261 MPW197261 MZS197261 NJO197261 NTK197261 ODG197261 ONC197261 OWY197261 PGU197261 PQQ197261 QAM197261 QKI197261 QUE197261 REA197261 RNW197261 RXS197261 SHO197261 SRK197261 TBG197261 TLC197261 TUY197261 UEU197261 UOQ197261 UYM197261 VII197261 VSE197261 WCA197261 WLW197261 WVS197261 K262797 JG262797 TC262797 ACY262797 AMU262797 AWQ262797 BGM262797 BQI262797 CAE262797 CKA262797 CTW262797 DDS262797 DNO262797 DXK262797 EHG262797 ERC262797 FAY262797 FKU262797 FUQ262797 GEM262797 GOI262797 GYE262797 HIA262797 HRW262797 IBS262797 ILO262797 IVK262797 JFG262797 JPC262797 JYY262797 KIU262797 KSQ262797 LCM262797 LMI262797 LWE262797 MGA262797 MPW262797 MZS262797 NJO262797 NTK262797 ODG262797 ONC262797 OWY262797 PGU262797 PQQ262797 QAM262797 QKI262797 QUE262797 REA262797 RNW262797 RXS262797 SHO262797 SRK262797 TBG262797 TLC262797 TUY262797 UEU262797 UOQ262797 UYM262797 VII262797 VSE262797 WCA262797 WLW262797 WVS262797 K328333 JG328333 TC328333 ACY328333 AMU328333 AWQ328333 BGM328333 BQI328333 CAE328333 CKA328333 CTW328333 DDS328333 DNO328333 DXK328333 EHG328333 ERC328333 FAY328333 FKU328333 FUQ328333 GEM328333 GOI328333 GYE328333 HIA328333 HRW328333 IBS328333 ILO328333 IVK328333 JFG328333 JPC328333 JYY328333 KIU328333 KSQ328333 LCM328333 LMI328333 LWE328333 MGA328333 MPW328333 MZS328333 NJO328333 NTK328333 ODG328333 ONC328333 OWY328333 PGU328333 PQQ328333 QAM328333 QKI328333 QUE328333 REA328333 RNW328333 RXS328333 SHO328333 SRK328333 TBG328333 TLC328333 TUY328333 UEU328333 UOQ328333 UYM328333 VII328333 VSE328333 WCA328333 WLW328333 WVS328333 K393869 JG393869 TC393869 ACY393869 AMU393869 AWQ393869 BGM393869 BQI393869 CAE393869 CKA393869 CTW393869 DDS393869 DNO393869 DXK393869 EHG393869 ERC393869 FAY393869 FKU393869 FUQ393869 GEM393869 GOI393869 GYE393869 HIA393869 HRW393869 IBS393869 ILO393869 IVK393869 JFG393869 JPC393869 JYY393869 KIU393869 KSQ393869 LCM393869 LMI393869 LWE393869 MGA393869 MPW393869 MZS393869 NJO393869 NTK393869 ODG393869 ONC393869 OWY393869 PGU393869 PQQ393869 QAM393869 QKI393869 QUE393869 REA393869 RNW393869 RXS393869 SHO393869 SRK393869 TBG393869 TLC393869 TUY393869 UEU393869 UOQ393869 UYM393869 VII393869 VSE393869 WCA393869 WLW393869 WVS393869 K459405 JG459405 TC459405 ACY459405 AMU459405 AWQ459405 BGM459405 BQI459405 CAE459405 CKA459405 CTW459405 DDS459405 DNO459405 DXK459405 EHG459405 ERC459405 FAY459405 FKU459405 FUQ459405 GEM459405 GOI459405 GYE459405 HIA459405 HRW459405 IBS459405 ILO459405 IVK459405 JFG459405 JPC459405 JYY459405 KIU459405 KSQ459405 LCM459405 LMI459405 LWE459405 MGA459405 MPW459405 MZS459405 NJO459405 NTK459405 ODG459405 ONC459405 OWY459405 PGU459405 PQQ459405 QAM459405 QKI459405 QUE459405 REA459405 RNW459405 RXS459405 SHO459405 SRK459405 TBG459405 TLC459405 TUY459405 UEU459405 UOQ459405 UYM459405 VII459405 VSE459405 WCA459405 WLW459405 WVS459405 K524941 JG524941 TC524941 ACY524941 AMU524941 AWQ524941 BGM524941 BQI524941 CAE524941 CKA524941 CTW524941 DDS524941 DNO524941 DXK524941 EHG524941 ERC524941 FAY524941 FKU524941 FUQ524941 GEM524941 GOI524941 GYE524941 HIA524941 HRW524941 IBS524941 ILO524941 IVK524941 JFG524941 JPC524941 JYY524941 KIU524941 KSQ524941 LCM524941 LMI524941 LWE524941 MGA524941 MPW524941 MZS524941 NJO524941 NTK524941 ODG524941 ONC524941 OWY524941 PGU524941 PQQ524941 QAM524941 QKI524941 QUE524941 REA524941 RNW524941 RXS524941 SHO524941 SRK524941 TBG524941 TLC524941 TUY524941 UEU524941 UOQ524941 UYM524941 VII524941 VSE524941 WCA524941 WLW524941 WVS524941 K590477 JG590477 TC590477 ACY590477 AMU590477 AWQ590477 BGM590477 BQI590477 CAE590477 CKA590477 CTW590477 DDS590477 DNO590477 DXK590477 EHG590477 ERC590477 FAY590477 FKU590477 FUQ590477 GEM590477 GOI590477 GYE590477 HIA590477 HRW590477 IBS590477 ILO590477 IVK590477 JFG590477 JPC590477 JYY590477 KIU590477 KSQ590477 LCM590477 LMI590477 LWE590477 MGA590477 MPW590477 MZS590477 NJO590477 NTK590477 ODG590477 ONC590477 OWY590477 PGU590477 PQQ590477 QAM590477 QKI590477 QUE590477 REA590477 RNW590477 RXS590477 SHO590477 SRK590477 TBG590477 TLC590477 TUY590477 UEU590477 UOQ590477 UYM590477 VII590477 VSE590477 WCA590477 WLW590477 WVS590477 K656013 JG656013 TC656013 ACY656013 AMU656013 AWQ656013 BGM656013 BQI656013 CAE656013 CKA656013 CTW656013 DDS656013 DNO656013 DXK656013 EHG656013 ERC656013 FAY656013 FKU656013 FUQ656013 GEM656013 GOI656013 GYE656013 HIA656013 HRW656013 IBS656013 ILO656013 IVK656013 JFG656013 JPC656013 JYY656013 KIU656013 KSQ656013 LCM656013 LMI656013 LWE656013 MGA656013 MPW656013 MZS656013 NJO656013 NTK656013 ODG656013 ONC656013 OWY656013 PGU656013 PQQ656013 QAM656013 QKI656013 QUE656013 REA656013 RNW656013 RXS656013 SHO656013 SRK656013 TBG656013 TLC656013 TUY656013 UEU656013 UOQ656013 UYM656013 VII656013 VSE656013 WCA656013 WLW656013 WVS656013 K721549 JG721549 TC721549 ACY721549 AMU721549 AWQ721549 BGM721549 BQI721549 CAE721549 CKA721549 CTW721549 DDS721549 DNO721549 DXK721549 EHG721549 ERC721549 FAY721549 FKU721549 FUQ721549 GEM721549 GOI721549 GYE721549 HIA721549 HRW721549 IBS721549 ILO721549 IVK721549 JFG721549 JPC721549 JYY721549 KIU721549 KSQ721549 LCM721549 LMI721549 LWE721549 MGA721549 MPW721549 MZS721549 NJO721549 NTK721549 ODG721549 ONC721549 OWY721549 PGU721549 PQQ721549 QAM721549 QKI721549 QUE721549 REA721549 RNW721549 RXS721549 SHO721549 SRK721549 TBG721549 TLC721549 TUY721549 UEU721549 UOQ721549 UYM721549 VII721549 VSE721549 WCA721549 WLW721549 WVS721549 K787085 JG787085 TC787085 ACY787085 AMU787085 AWQ787085 BGM787085 BQI787085 CAE787085 CKA787085 CTW787085 DDS787085 DNO787085 DXK787085 EHG787085 ERC787085 FAY787085 FKU787085 FUQ787085 GEM787085 GOI787085 GYE787085 HIA787085 HRW787085 IBS787085 ILO787085 IVK787085 JFG787085 JPC787085 JYY787085 KIU787085 KSQ787085 LCM787085 LMI787085 LWE787085 MGA787085 MPW787085 MZS787085 NJO787085 NTK787085 ODG787085 ONC787085 OWY787085 PGU787085 PQQ787085 QAM787085 QKI787085 QUE787085 REA787085 RNW787085 RXS787085 SHO787085 SRK787085 TBG787085 TLC787085 TUY787085 UEU787085 UOQ787085 UYM787085 VII787085 VSE787085 WCA787085 WLW787085 WVS787085 K852621 JG852621 TC852621 ACY852621 AMU852621 AWQ852621 BGM852621 BQI852621 CAE852621 CKA852621 CTW852621 DDS852621 DNO852621 DXK852621 EHG852621 ERC852621 FAY852621 FKU852621 FUQ852621 GEM852621 GOI852621 GYE852621 HIA852621 HRW852621 IBS852621 ILO852621 IVK852621 JFG852621 JPC852621 JYY852621 KIU852621 KSQ852621 LCM852621 LMI852621 LWE852621 MGA852621 MPW852621 MZS852621 NJO852621 NTK852621 ODG852621 ONC852621 OWY852621 PGU852621 PQQ852621 QAM852621 QKI852621 QUE852621 REA852621 RNW852621 RXS852621 SHO852621 SRK852621 TBG852621 TLC852621 TUY852621 UEU852621 UOQ852621 UYM852621 VII852621 VSE852621 WCA852621 WLW852621 WVS852621 K918157 JG918157 TC918157 ACY918157 AMU918157 AWQ918157 BGM918157 BQI918157 CAE918157 CKA918157 CTW918157 DDS918157 DNO918157 DXK918157 EHG918157 ERC918157 FAY918157 FKU918157 FUQ918157 GEM918157 GOI918157 GYE918157 HIA918157 HRW918157 IBS918157 ILO918157 IVK918157 JFG918157 JPC918157 JYY918157 KIU918157 KSQ918157 LCM918157 LMI918157 LWE918157 MGA918157 MPW918157 MZS918157 NJO918157 NTK918157 ODG918157 ONC918157 OWY918157 PGU918157 PQQ918157 QAM918157 QKI918157 QUE918157 REA918157 RNW918157 RXS918157 SHO918157 SRK918157 TBG918157 TLC918157 TUY918157 UEU918157 UOQ918157 UYM918157 VII918157 VSE918157 WCA918157 WLW918157 WVS918157 K983693 JG983693 TC983693 ACY983693 AMU983693 AWQ983693 BGM983693 BQI983693 CAE983693 CKA983693 CTW983693 DDS983693 DNO983693 DXK983693 EHG983693 ERC983693 FAY983693 FKU983693 FUQ983693 GEM983693 GOI983693 GYE983693 HIA983693 HRW983693 IBS983693 ILO983693 IVK983693 JFG983693 JPC983693 JYY983693 KIU983693 KSQ983693 LCM983693 LMI983693 LWE983693 MGA983693 MPW983693 MZS983693 NJO983693 NTK983693 ODG983693 ONC983693 OWY983693 PGU983693 PQQ983693 QAM983693 QKI983693 QUE983693 REA983693 RNW983693 RXS983693 SHO983693 SRK983693 TBG983693 TLC983693 TUY983693 UEU983693 UOQ983693 UYM983693 VII983693 VSE983693 WCA983693 WLW983693 WVS983693 K596 JG710 TC710 ACY710 AMU710 AWQ710 BGM710 BQI710 CAE710 CKA710 CTW710 DDS710 DNO710 DXK710 EHG710 ERC710 FAY710 FKU710 FUQ710 GEM710 GOI710 GYE710 HIA710 HRW710 IBS710 ILO710 IVK710 JFG710 JPC710 JYY710 KIU710 KSQ710 LCM710 LMI710 LWE710 MGA710 MPW710 MZS710 NJO710 NTK710 ODG710 ONC710 OWY710 PGU710 PQQ710 QAM710 QKI710 QUE710 REA710 RNW710 RXS710 SHO710 SRK710 TBG710 TLC710 TUY710 UEU710 UOQ710 UYM710 VII710 VSE710 WCA710 WLW710 WVS710 K66246 JG66246 TC66246 ACY66246 AMU66246 AWQ66246 BGM66246 BQI66246 CAE66246 CKA66246 CTW66246 DDS66246 DNO66246 DXK66246 EHG66246 ERC66246 FAY66246 FKU66246 FUQ66246 GEM66246 GOI66246 GYE66246 HIA66246 HRW66246 IBS66246 ILO66246 IVK66246 JFG66246 JPC66246 JYY66246 KIU66246 KSQ66246 LCM66246 LMI66246 LWE66246 MGA66246 MPW66246 MZS66246 NJO66246 NTK66246 ODG66246 ONC66246 OWY66246 PGU66246 PQQ66246 QAM66246 QKI66246 QUE66246 REA66246 RNW66246 RXS66246 SHO66246 SRK66246 TBG66246 TLC66246 TUY66246 UEU66246 UOQ66246 UYM66246 VII66246 VSE66246 WCA66246 WLW66246 WVS66246 K131782 JG131782 TC131782 ACY131782 AMU131782 AWQ131782 BGM131782 BQI131782 CAE131782 CKA131782 CTW131782 DDS131782 DNO131782 DXK131782 EHG131782 ERC131782 FAY131782 FKU131782 FUQ131782 GEM131782 GOI131782 GYE131782 HIA131782 HRW131782 IBS131782 ILO131782 IVK131782 JFG131782 JPC131782 JYY131782 KIU131782 KSQ131782 LCM131782 LMI131782 LWE131782 MGA131782 MPW131782 MZS131782 NJO131782 NTK131782 ODG131782 ONC131782 OWY131782 PGU131782 PQQ131782 QAM131782 QKI131782 QUE131782 REA131782 RNW131782 RXS131782 SHO131782 SRK131782 TBG131782 TLC131782 TUY131782 UEU131782 UOQ131782 UYM131782 VII131782 VSE131782 WCA131782 WLW131782 WVS131782 K197318 JG197318 TC197318 ACY197318 AMU197318 AWQ197318 BGM197318 BQI197318 CAE197318 CKA197318 CTW197318 DDS197318 DNO197318 DXK197318 EHG197318 ERC197318 FAY197318 FKU197318 FUQ197318 GEM197318 GOI197318 GYE197318 HIA197318 HRW197318 IBS197318 ILO197318 IVK197318 JFG197318 JPC197318 JYY197318 KIU197318 KSQ197318 LCM197318 LMI197318 LWE197318 MGA197318 MPW197318 MZS197318 NJO197318 NTK197318 ODG197318 ONC197318 OWY197318 PGU197318 PQQ197318 QAM197318 QKI197318 QUE197318 REA197318 RNW197318 RXS197318 SHO197318 SRK197318 TBG197318 TLC197318 TUY197318 UEU197318 UOQ197318 UYM197318 VII197318 VSE197318 WCA197318 WLW197318 WVS197318 K262854 JG262854 TC262854 ACY262854 AMU262854 AWQ262854 BGM262854 BQI262854 CAE262854 CKA262854 CTW262854 DDS262854 DNO262854 DXK262854 EHG262854 ERC262854 FAY262854 FKU262854 FUQ262854 GEM262854 GOI262854 GYE262854 HIA262854 HRW262854 IBS262854 ILO262854 IVK262854 JFG262854 JPC262854 JYY262854 KIU262854 KSQ262854 LCM262854 LMI262854 LWE262854 MGA262854 MPW262854 MZS262854 NJO262854 NTK262854 ODG262854 ONC262854 OWY262854 PGU262854 PQQ262854 QAM262854 QKI262854 QUE262854 REA262854 RNW262854 RXS262854 SHO262854 SRK262854 TBG262854 TLC262854 TUY262854 UEU262854 UOQ262854 UYM262854 VII262854 VSE262854 WCA262854 WLW262854 WVS262854 K328390 JG328390 TC328390 ACY328390 AMU328390 AWQ328390 BGM328390 BQI328390 CAE328390 CKA328390 CTW328390 DDS328390 DNO328390 DXK328390 EHG328390 ERC328390 FAY328390 FKU328390 FUQ328390 GEM328390 GOI328390 GYE328390 HIA328390 HRW328390 IBS328390 ILO328390 IVK328390 JFG328390 JPC328390 JYY328390 KIU328390 KSQ328390 LCM328390 LMI328390 LWE328390 MGA328390 MPW328390 MZS328390 NJO328390 NTK328390 ODG328390 ONC328390 OWY328390 PGU328390 PQQ328390 QAM328390 QKI328390 QUE328390 REA328390 RNW328390 RXS328390 SHO328390 SRK328390 TBG328390 TLC328390 TUY328390 UEU328390 UOQ328390 UYM328390 VII328390 VSE328390 WCA328390 WLW328390 WVS328390 K393926 JG393926 TC393926 ACY393926 AMU393926 AWQ393926 BGM393926 BQI393926 CAE393926 CKA393926 CTW393926 DDS393926 DNO393926 DXK393926 EHG393926 ERC393926 FAY393926 FKU393926 FUQ393926 GEM393926 GOI393926 GYE393926 HIA393926 HRW393926 IBS393926 ILO393926 IVK393926 JFG393926 JPC393926 JYY393926 KIU393926 KSQ393926 LCM393926 LMI393926 LWE393926 MGA393926 MPW393926 MZS393926 NJO393926 NTK393926 ODG393926 ONC393926 OWY393926 PGU393926 PQQ393926 QAM393926 QKI393926 QUE393926 REA393926 RNW393926 RXS393926 SHO393926 SRK393926 TBG393926 TLC393926 TUY393926 UEU393926 UOQ393926 UYM393926 VII393926 VSE393926 WCA393926 WLW393926 WVS393926 K459462 JG459462 TC459462 ACY459462 AMU459462 AWQ459462 BGM459462 BQI459462 CAE459462 CKA459462 CTW459462 DDS459462 DNO459462 DXK459462 EHG459462 ERC459462 FAY459462 FKU459462 FUQ459462 GEM459462 GOI459462 GYE459462 HIA459462 HRW459462 IBS459462 ILO459462 IVK459462 JFG459462 JPC459462 JYY459462 KIU459462 KSQ459462 LCM459462 LMI459462 LWE459462 MGA459462 MPW459462 MZS459462 NJO459462 NTK459462 ODG459462 ONC459462 OWY459462 PGU459462 PQQ459462 QAM459462 QKI459462 QUE459462 REA459462 RNW459462 RXS459462 SHO459462 SRK459462 TBG459462 TLC459462 TUY459462 UEU459462 UOQ459462 UYM459462 VII459462 VSE459462 WCA459462 WLW459462 WVS459462 K524998 JG524998 TC524998 ACY524998 AMU524998 AWQ524998 BGM524998 BQI524998 CAE524998 CKA524998 CTW524998 DDS524998 DNO524998 DXK524998 EHG524998 ERC524998 FAY524998 FKU524998 FUQ524998 GEM524998 GOI524998 GYE524998 HIA524998 HRW524998 IBS524998 ILO524998 IVK524998 JFG524998 JPC524998 JYY524998 KIU524998 KSQ524998 LCM524998 LMI524998 LWE524998 MGA524998 MPW524998 MZS524998 NJO524998 NTK524998 ODG524998 ONC524998 OWY524998 PGU524998 PQQ524998 QAM524998 QKI524998 QUE524998 REA524998 RNW524998 RXS524998 SHO524998 SRK524998 TBG524998 TLC524998 TUY524998 UEU524998 UOQ524998 UYM524998 VII524998 VSE524998 WCA524998 WLW524998 WVS524998 K590534 JG590534 TC590534 ACY590534 AMU590534 AWQ590534 BGM590534 BQI590534 CAE590534 CKA590534 CTW590534 DDS590534 DNO590534 DXK590534 EHG590534 ERC590534 FAY590534 FKU590534 FUQ590534 GEM590534 GOI590534 GYE590534 HIA590534 HRW590534 IBS590534 ILO590534 IVK590534 JFG590534 JPC590534 JYY590534 KIU590534 KSQ590534 LCM590534 LMI590534 LWE590534 MGA590534 MPW590534 MZS590534 NJO590534 NTK590534 ODG590534 ONC590534 OWY590534 PGU590534 PQQ590534 QAM590534 QKI590534 QUE590534 REA590534 RNW590534 RXS590534 SHO590534 SRK590534 TBG590534 TLC590534 TUY590534 UEU590534 UOQ590534 UYM590534 VII590534 VSE590534 WCA590534 WLW590534 WVS590534 K656070 JG656070 TC656070 ACY656070 AMU656070 AWQ656070 BGM656070 BQI656070 CAE656070 CKA656070 CTW656070 DDS656070 DNO656070 DXK656070 EHG656070 ERC656070 FAY656070 FKU656070 FUQ656070 GEM656070 GOI656070 GYE656070 HIA656070 HRW656070 IBS656070 ILO656070 IVK656070 JFG656070 JPC656070 JYY656070 KIU656070 KSQ656070 LCM656070 LMI656070 LWE656070 MGA656070 MPW656070 MZS656070 NJO656070 NTK656070 ODG656070 ONC656070 OWY656070 PGU656070 PQQ656070 QAM656070 QKI656070 QUE656070 REA656070 RNW656070 RXS656070 SHO656070 SRK656070 TBG656070 TLC656070 TUY656070 UEU656070 UOQ656070 UYM656070 VII656070 VSE656070 WCA656070 WLW656070 WVS656070 K721606 JG721606 TC721606 ACY721606 AMU721606 AWQ721606 BGM721606 BQI721606 CAE721606 CKA721606 CTW721606 DDS721606 DNO721606 DXK721606 EHG721606 ERC721606 FAY721606 FKU721606 FUQ721606 GEM721606 GOI721606 GYE721606 HIA721606 HRW721606 IBS721606 ILO721606 IVK721606 JFG721606 JPC721606 JYY721606 KIU721606 KSQ721606 LCM721606 LMI721606 LWE721606 MGA721606 MPW721606 MZS721606 NJO721606 NTK721606 ODG721606 ONC721606 OWY721606 PGU721606 PQQ721606 QAM721606 QKI721606 QUE721606 REA721606 RNW721606 RXS721606 SHO721606 SRK721606 TBG721606 TLC721606 TUY721606 UEU721606 UOQ721606 UYM721606 VII721606 VSE721606 WCA721606 WLW721606 WVS721606 K787142 JG787142 TC787142 ACY787142 AMU787142 AWQ787142 BGM787142 BQI787142 CAE787142 CKA787142 CTW787142 DDS787142 DNO787142 DXK787142 EHG787142 ERC787142 FAY787142 FKU787142 FUQ787142 GEM787142 GOI787142 GYE787142 HIA787142 HRW787142 IBS787142 ILO787142 IVK787142 JFG787142 JPC787142 JYY787142 KIU787142 KSQ787142 LCM787142 LMI787142 LWE787142 MGA787142 MPW787142 MZS787142 NJO787142 NTK787142 ODG787142 ONC787142 OWY787142 PGU787142 PQQ787142 QAM787142 QKI787142 QUE787142 REA787142 RNW787142 RXS787142 SHO787142 SRK787142 TBG787142 TLC787142 TUY787142 UEU787142 UOQ787142 UYM787142 VII787142 VSE787142 WCA787142 WLW787142 WVS787142 K852678 JG852678 TC852678 ACY852678 AMU852678 AWQ852678 BGM852678 BQI852678 CAE852678 CKA852678 CTW852678 DDS852678 DNO852678 DXK852678 EHG852678 ERC852678 FAY852678 FKU852678 FUQ852678 GEM852678 GOI852678 GYE852678 HIA852678 HRW852678 IBS852678 ILO852678 IVK852678 JFG852678 JPC852678 JYY852678 KIU852678 KSQ852678 LCM852678 LMI852678 LWE852678 MGA852678 MPW852678 MZS852678 NJO852678 NTK852678 ODG852678 ONC852678 OWY852678 PGU852678 PQQ852678 QAM852678 QKI852678 QUE852678 REA852678 RNW852678 RXS852678 SHO852678 SRK852678 TBG852678 TLC852678 TUY852678 UEU852678 UOQ852678 UYM852678 VII852678 VSE852678 WCA852678 WLW852678 WVS852678 K918214 JG918214 TC918214 ACY918214 AMU918214 AWQ918214 BGM918214 BQI918214 CAE918214 CKA918214 CTW918214 DDS918214 DNO918214 DXK918214 EHG918214 ERC918214 FAY918214 FKU918214 FUQ918214 GEM918214 GOI918214 GYE918214 HIA918214 HRW918214 IBS918214 ILO918214 IVK918214 JFG918214 JPC918214 JYY918214 KIU918214 KSQ918214 LCM918214 LMI918214 LWE918214 MGA918214 MPW918214 MZS918214 NJO918214 NTK918214 ODG918214 ONC918214 OWY918214 PGU918214 PQQ918214 QAM918214 QKI918214 QUE918214 REA918214 RNW918214 RXS918214 SHO918214 SRK918214 TBG918214 TLC918214 TUY918214 UEU918214 UOQ918214 UYM918214 VII918214 VSE918214 WCA918214 WLW918214 WVS918214 K983750 JG983750 TC983750 ACY983750 AMU983750 AWQ983750 BGM983750 BQI983750 CAE983750 CKA983750 CTW983750 DDS983750 DNO983750 DXK983750 EHG983750 ERC983750 FAY983750 FKU983750 FUQ983750 GEM983750 GOI983750 GYE983750 HIA983750 HRW983750 IBS983750 ILO983750 IVK983750 JFG983750 JPC983750 JYY983750 KIU983750 KSQ983750 LCM983750 LMI983750 LWE983750 MGA983750 MPW983750 MZS983750 NJO983750 NTK983750 ODG983750 ONC983750 OWY983750 PGU983750 PQQ983750 QAM983750 QKI983750 QUE983750 REA983750 RNW983750 RXS983750 SHO983750 SRK983750 TBG983750 TLC983750 TUY983750 UEU983750 UOQ983750 UYM983750 VII983750 VSE983750 WCA983750 WLW983750 WVS983750 K653 JG767 TC767 ACY767 AMU767 AWQ767 BGM767 BQI767 CAE767 CKA767 CTW767 DDS767 DNO767 DXK767 EHG767 ERC767 FAY767 FKU767 FUQ767 GEM767 GOI767 GYE767 HIA767 HRW767 IBS767 ILO767 IVK767 JFG767 JPC767 JYY767 KIU767 KSQ767 LCM767 LMI767 LWE767 MGA767 MPW767 MZS767 NJO767 NTK767 ODG767 ONC767 OWY767 PGU767 PQQ767 QAM767 QKI767 QUE767 REA767 RNW767 RXS767 SHO767 SRK767 TBG767 TLC767 TUY767 UEU767 UOQ767 UYM767 VII767 VSE767 WCA767 WLW767 WVS767 K66303 JG66303 TC66303 ACY66303 AMU66303 AWQ66303 BGM66303 BQI66303 CAE66303 CKA66303 CTW66303 DDS66303 DNO66303 DXK66303 EHG66303 ERC66303 FAY66303 FKU66303 FUQ66303 GEM66303 GOI66303 GYE66303 HIA66303 HRW66303 IBS66303 ILO66303 IVK66303 JFG66303 JPC66303 JYY66303 KIU66303 KSQ66303 LCM66303 LMI66303 LWE66303 MGA66303 MPW66303 MZS66303 NJO66303 NTK66303 ODG66303 ONC66303 OWY66303 PGU66303 PQQ66303 QAM66303 QKI66303 QUE66303 REA66303 RNW66303 RXS66303 SHO66303 SRK66303 TBG66303 TLC66303 TUY66303 UEU66303 UOQ66303 UYM66303 VII66303 VSE66303 WCA66303 WLW66303 WVS66303 K131839 JG131839 TC131839 ACY131839 AMU131839 AWQ131839 BGM131839 BQI131839 CAE131839 CKA131839 CTW131839 DDS131839 DNO131839 DXK131839 EHG131839 ERC131839 FAY131839 FKU131839 FUQ131839 GEM131839 GOI131839 GYE131839 HIA131839 HRW131839 IBS131839 ILO131839 IVK131839 JFG131839 JPC131839 JYY131839 KIU131839 KSQ131839 LCM131839 LMI131839 LWE131839 MGA131839 MPW131839 MZS131839 NJO131839 NTK131839 ODG131839 ONC131839 OWY131839 PGU131839 PQQ131839 QAM131839 QKI131839 QUE131839 REA131839 RNW131839 RXS131839 SHO131839 SRK131839 TBG131839 TLC131839 TUY131839 UEU131839 UOQ131839 UYM131839 VII131839 VSE131839 WCA131839 WLW131839 WVS131839 K197375 JG197375 TC197375 ACY197375 AMU197375 AWQ197375 BGM197375 BQI197375 CAE197375 CKA197375 CTW197375 DDS197375 DNO197375 DXK197375 EHG197375 ERC197375 FAY197375 FKU197375 FUQ197375 GEM197375 GOI197375 GYE197375 HIA197375 HRW197375 IBS197375 ILO197375 IVK197375 JFG197375 JPC197375 JYY197375 KIU197375 KSQ197375 LCM197375 LMI197375 LWE197375 MGA197375 MPW197375 MZS197375 NJO197375 NTK197375 ODG197375 ONC197375 OWY197375 PGU197375 PQQ197375 QAM197375 QKI197375 QUE197375 REA197375 RNW197375 RXS197375 SHO197375 SRK197375 TBG197375 TLC197375 TUY197375 UEU197375 UOQ197375 UYM197375 VII197375 VSE197375 WCA197375 WLW197375 WVS197375 K262911 JG262911 TC262911 ACY262911 AMU262911 AWQ262911 BGM262911 BQI262911 CAE262911 CKA262911 CTW262911 DDS262911 DNO262911 DXK262911 EHG262911 ERC262911 FAY262911 FKU262911 FUQ262911 GEM262911 GOI262911 GYE262911 HIA262911 HRW262911 IBS262911 ILO262911 IVK262911 JFG262911 JPC262911 JYY262911 KIU262911 KSQ262911 LCM262911 LMI262911 LWE262911 MGA262911 MPW262911 MZS262911 NJO262911 NTK262911 ODG262911 ONC262911 OWY262911 PGU262911 PQQ262911 QAM262911 QKI262911 QUE262911 REA262911 RNW262911 RXS262911 SHO262911 SRK262911 TBG262911 TLC262911 TUY262911 UEU262911 UOQ262911 UYM262911 VII262911 VSE262911 WCA262911 WLW262911 WVS262911 K328447 JG328447 TC328447 ACY328447 AMU328447 AWQ328447 BGM328447 BQI328447 CAE328447 CKA328447 CTW328447 DDS328447 DNO328447 DXK328447 EHG328447 ERC328447 FAY328447 FKU328447 FUQ328447 GEM328447 GOI328447 GYE328447 HIA328447 HRW328447 IBS328447 ILO328447 IVK328447 JFG328447 JPC328447 JYY328447 KIU328447 KSQ328447 LCM328447 LMI328447 LWE328447 MGA328447 MPW328447 MZS328447 NJO328447 NTK328447 ODG328447 ONC328447 OWY328447 PGU328447 PQQ328447 QAM328447 QKI328447 QUE328447 REA328447 RNW328447 RXS328447 SHO328447 SRK328447 TBG328447 TLC328447 TUY328447 UEU328447 UOQ328447 UYM328447 VII328447 VSE328447 WCA328447 WLW328447 WVS328447 K393983 JG393983 TC393983 ACY393983 AMU393983 AWQ393983 BGM393983 BQI393983 CAE393983 CKA393983 CTW393983 DDS393983 DNO393983 DXK393983 EHG393983 ERC393983 FAY393983 FKU393983 FUQ393983 GEM393983 GOI393983 GYE393983 HIA393983 HRW393983 IBS393983 ILO393983 IVK393983 JFG393983 JPC393983 JYY393983 KIU393983 KSQ393983 LCM393983 LMI393983 LWE393983 MGA393983 MPW393983 MZS393983 NJO393983 NTK393983 ODG393983 ONC393983 OWY393983 PGU393983 PQQ393983 QAM393983 QKI393983 QUE393983 REA393983 RNW393983 RXS393983 SHO393983 SRK393983 TBG393983 TLC393983 TUY393983 UEU393983 UOQ393983 UYM393983 VII393983 VSE393983 WCA393983 WLW393983 WVS393983 K459519 JG459519 TC459519 ACY459519 AMU459519 AWQ459519 BGM459519 BQI459519 CAE459519 CKA459519 CTW459519 DDS459519 DNO459519 DXK459519 EHG459519 ERC459519 FAY459519 FKU459519 FUQ459519 GEM459519 GOI459519 GYE459519 HIA459519 HRW459519 IBS459519 ILO459519 IVK459519 JFG459519 JPC459519 JYY459519 KIU459519 KSQ459519 LCM459519 LMI459519 LWE459519 MGA459519 MPW459519 MZS459519 NJO459519 NTK459519 ODG459519 ONC459519 OWY459519 PGU459519 PQQ459519 QAM459519 QKI459519 QUE459519 REA459519 RNW459519 RXS459519 SHO459519 SRK459519 TBG459519 TLC459519 TUY459519 UEU459519 UOQ459519 UYM459519 VII459519 VSE459519 WCA459519 WLW459519 WVS459519 K525055 JG525055 TC525055 ACY525055 AMU525055 AWQ525055 BGM525055 BQI525055 CAE525055 CKA525055 CTW525055 DDS525055 DNO525055 DXK525055 EHG525055 ERC525055 FAY525055 FKU525055 FUQ525055 GEM525055 GOI525055 GYE525055 HIA525055 HRW525055 IBS525055 ILO525055 IVK525055 JFG525055 JPC525055 JYY525055 KIU525055 KSQ525055 LCM525055 LMI525055 LWE525055 MGA525055 MPW525055 MZS525055 NJO525055 NTK525055 ODG525055 ONC525055 OWY525055 PGU525055 PQQ525055 QAM525055 QKI525055 QUE525055 REA525055 RNW525055 RXS525055 SHO525055 SRK525055 TBG525055 TLC525055 TUY525055 UEU525055 UOQ525055 UYM525055 VII525055 VSE525055 WCA525055 WLW525055 WVS525055 K590591 JG590591 TC590591 ACY590591 AMU590591 AWQ590591 BGM590591 BQI590591 CAE590591 CKA590591 CTW590591 DDS590591 DNO590591 DXK590591 EHG590591 ERC590591 FAY590591 FKU590591 FUQ590591 GEM590591 GOI590591 GYE590591 HIA590591 HRW590591 IBS590591 ILO590591 IVK590591 JFG590591 JPC590591 JYY590591 KIU590591 KSQ590591 LCM590591 LMI590591 LWE590591 MGA590591 MPW590591 MZS590591 NJO590591 NTK590591 ODG590591 ONC590591 OWY590591 PGU590591 PQQ590591 QAM590591 QKI590591 QUE590591 REA590591 RNW590591 RXS590591 SHO590591 SRK590591 TBG590591 TLC590591 TUY590591 UEU590591 UOQ590591 UYM590591 VII590591 VSE590591 WCA590591 WLW590591 WVS590591 K656127 JG656127 TC656127 ACY656127 AMU656127 AWQ656127 BGM656127 BQI656127 CAE656127 CKA656127 CTW656127 DDS656127 DNO656127 DXK656127 EHG656127 ERC656127 FAY656127 FKU656127 FUQ656127 GEM656127 GOI656127 GYE656127 HIA656127 HRW656127 IBS656127 ILO656127 IVK656127 JFG656127 JPC656127 JYY656127 KIU656127 KSQ656127 LCM656127 LMI656127 LWE656127 MGA656127 MPW656127 MZS656127 NJO656127 NTK656127 ODG656127 ONC656127 OWY656127 PGU656127 PQQ656127 QAM656127 QKI656127 QUE656127 REA656127 RNW656127 RXS656127 SHO656127 SRK656127 TBG656127 TLC656127 TUY656127 UEU656127 UOQ656127 UYM656127 VII656127 VSE656127 WCA656127 WLW656127 WVS656127 K721663 JG721663 TC721663 ACY721663 AMU721663 AWQ721663 BGM721663 BQI721663 CAE721663 CKA721663 CTW721663 DDS721663 DNO721663 DXK721663 EHG721663 ERC721663 FAY721663 FKU721663 FUQ721663 GEM721663 GOI721663 GYE721663 HIA721663 HRW721663 IBS721663 ILO721663 IVK721663 JFG721663 JPC721663 JYY721663 KIU721663 KSQ721663 LCM721663 LMI721663 LWE721663 MGA721663 MPW721663 MZS721663 NJO721663 NTK721663 ODG721663 ONC721663 OWY721663 PGU721663 PQQ721663 QAM721663 QKI721663 QUE721663 REA721663 RNW721663 RXS721663 SHO721663 SRK721663 TBG721663 TLC721663 TUY721663 UEU721663 UOQ721663 UYM721663 VII721663 VSE721663 WCA721663 WLW721663 WVS721663 K787199 JG787199 TC787199 ACY787199 AMU787199 AWQ787199 BGM787199 BQI787199 CAE787199 CKA787199 CTW787199 DDS787199 DNO787199 DXK787199 EHG787199 ERC787199 FAY787199 FKU787199 FUQ787199 GEM787199 GOI787199 GYE787199 HIA787199 HRW787199 IBS787199 ILO787199 IVK787199 JFG787199 JPC787199 JYY787199 KIU787199 KSQ787199 LCM787199 LMI787199 LWE787199 MGA787199 MPW787199 MZS787199 NJO787199 NTK787199 ODG787199 ONC787199 OWY787199 PGU787199 PQQ787199 QAM787199 QKI787199 QUE787199 REA787199 RNW787199 RXS787199 SHO787199 SRK787199 TBG787199 TLC787199 TUY787199 UEU787199 UOQ787199 UYM787199 VII787199 VSE787199 WCA787199 WLW787199 WVS787199 K852735 JG852735 TC852735 ACY852735 AMU852735 AWQ852735 BGM852735 BQI852735 CAE852735 CKA852735 CTW852735 DDS852735 DNO852735 DXK852735 EHG852735 ERC852735 FAY852735 FKU852735 FUQ852735 GEM852735 GOI852735 GYE852735 HIA852735 HRW852735 IBS852735 ILO852735 IVK852735 JFG852735 JPC852735 JYY852735 KIU852735 KSQ852735 LCM852735 LMI852735 LWE852735 MGA852735 MPW852735 MZS852735 NJO852735 NTK852735 ODG852735 ONC852735 OWY852735 PGU852735 PQQ852735 QAM852735 QKI852735 QUE852735 REA852735 RNW852735 RXS852735 SHO852735 SRK852735 TBG852735 TLC852735 TUY852735 UEU852735 UOQ852735 UYM852735 VII852735 VSE852735 WCA852735 WLW852735 WVS852735 K918271 JG918271 TC918271 ACY918271 AMU918271 AWQ918271 BGM918271 BQI918271 CAE918271 CKA918271 CTW918271 DDS918271 DNO918271 DXK918271 EHG918271 ERC918271 FAY918271 FKU918271 FUQ918271 GEM918271 GOI918271 GYE918271 HIA918271 HRW918271 IBS918271 ILO918271 IVK918271 JFG918271 JPC918271 JYY918271 KIU918271 KSQ918271 LCM918271 LMI918271 LWE918271 MGA918271 MPW918271 MZS918271 NJO918271 NTK918271 ODG918271 ONC918271 OWY918271 PGU918271 PQQ918271 QAM918271 QKI918271 QUE918271 REA918271 RNW918271 RXS918271 SHO918271 SRK918271 TBG918271 TLC918271 TUY918271 UEU918271 UOQ918271 UYM918271 VII918271 VSE918271 WCA918271 WLW918271 WVS918271 K983807 JG983807 TC983807 ACY983807 AMU983807 AWQ983807 BGM983807 BQI983807 CAE983807 CKA983807 CTW983807 DDS983807 DNO983807 DXK983807 EHG983807 ERC983807 FAY983807 FKU983807 FUQ983807 GEM983807 GOI983807 GYE983807 HIA983807 HRW983807 IBS983807 ILO983807 IVK983807 JFG983807 JPC983807 JYY983807 KIU983807 KSQ983807 LCM983807 LMI983807 LWE983807 MGA983807 MPW983807 MZS983807 NJO983807 NTK983807 ODG983807 ONC983807 OWY983807 PGU983807 PQQ983807 QAM983807 QKI983807 QUE983807 REA983807 RNW983807 RXS983807 SHO983807 SRK983807 TBG983807 TLC983807 TUY983807 UEU983807 UOQ983807 UYM983807 VII983807 VSE983807 WCA983807 WLW983807 WVS983807 K710 JG824 TC824 ACY824 AMU824 AWQ824 BGM824 BQI824 CAE824 CKA824 CTW824 DDS824 DNO824 DXK824 EHG824 ERC824 FAY824 FKU824 FUQ824 GEM824 GOI824 GYE824 HIA824 HRW824 IBS824 ILO824 IVK824 JFG824 JPC824 JYY824 KIU824 KSQ824 LCM824 LMI824 LWE824 MGA824 MPW824 MZS824 NJO824 NTK824 ODG824 ONC824 OWY824 PGU824 PQQ824 QAM824 QKI824 QUE824 REA824 RNW824 RXS824 SHO824 SRK824 TBG824 TLC824 TUY824 UEU824 UOQ824 UYM824 VII824 VSE824 WCA824 WLW824 WVS824 K66360 JG66360 TC66360 ACY66360 AMU66360 AWQ66360 BGM66360 BQI66360 CAE66360 CKA66360 CTW66360 DDS66360 DNO66360 DXK66360 EHG66360 ERC66360 FAY66360 FKU66360 FUQ66360 GEM66360 GOI66360 GYE66360 HIA66360 HRW66360 IBS66360 ILO66360 IVK66360 JFG66360 JPC66360 JYY66360 KIU66360 KSQ66360 LCM66360 LMI66360 LWE66360 MGA66360 MPW66360 MZS66360 NJO66360 NTK66360 ODG66360 ONC66360 OWY66360 PGU66360 PQQ66360 QAM66360 QKI66360 QUE66360 REA66360 RNW66360 RXS66360 SHO66360 SRK66360 TBG66360 TLC66360 TUY66360 UEU66360 UOQ66360 UYM66360 VII66360 VSE66360 WCA66360 WLW66360 WVS66360 K131896 JG131896 TC131896 ACY131896 AMU131896 AWQ131896 BGM131896 BQI131896 CAE131896 CKA131896 CTW131896 DDS131896 DNO131896 DXK131896 EHG131896 ERC131896 FAY131896 FKU131896 FUQ131896 GEM131896 GOI131896 GYE131896 HIA131896 HRW131896 IBS131896 ILO131896 IVK131896 JFG131896 JPC131896 JYY131896 KIU131896 KSQ131896 LCM131896 LMI131896 LWE131896 MGA131896 MPW131896 MZS131896 NJO131896 NTK131896 ODG131896 ONC131896 OWY131896 PGU131896 PQQ131896 QAM131896 QKI131896 QUE131896 REA131896 RNW131896 RXS131896 SHO131896 SRK131896 TBG131896 TLC131896 TUY131896 UEU131896 UOQ131896 UYM131896 VII131896 VSE131896 WCA131896 WLW131896 WVS131896 K197432 JG197432 TC197432 ACY197432 AMU197432 AWQ197432 BGM197432 BQI197432 CAE197432 CKA197432 CTW197432 DDS197432 DNO197432 DXK197432 EHG197432 ERC197432 FAY197432 FKU197432 FUQ197432 GEM197432 GOI197432 GYE197432 HIA197432 HRW197432 IBS197432 ILO197432 IVK197432 JFG197432 JPC197432 JYY197432 KIU197432 KSQ197432 LCM197432 LMI197432 LWE197432 MGA197432 MPW197432 MZS197432 NJO197432 NTK197432 ODG197432 ONC197432 OWY197432 PGU197432 PQQ197432 QAM197432 QKI197432 QUE197432 REA197432 RNW197432 RXS197432 SHO197432 SRK197432 TBG197432 TLC197432 TUY197432 UEU197432 UOQ197432 UYM197432 VII197432 VSE197432 WCA197432 WLW197432 WVS197432 K262968 JG262968 TC262968 ACY262968 AMU262968 AWQ262968 BGM262968 BQI262968 CAE262968 CKA262968 CTW262968 DDS262968 DNO262968 DXK262968 EHG262968 ERC262968 FAY262968 FKU262968 FUQ262968 GEM262968 GOI262968 GYE262968 HIA262968 HRW262968 IBS262968 ILO262968 IVK262968 JFG262968 JPC262968 JYY262968 KIU262968 KSQ262968 LCM262968 LMI262968 LWE262968 MGA262968 MPW262968 MZS262968 NJO262968 NTK262968 ODG262968 ONC262968 OWY262968 PGU262968 PQQ262968 QAM262968 QKI262968 QUE262968 REA262968 RNW262968 RXS262968 SHO262968 SRK262968 TBG262968 TLC262968 TUY262968 UEU262968 UOQ262968 UYM262968 VII262968 VSE262968 WCA262968 WLW262968 WVS262968 K328504 JG328504 TC328504 ACY328504 AMU328504 AWQ328504 BGM328504 BQI328504 CAE328504 CKA328504 CTW328504 DDS328504 DNO328504 DXK328504 EHG328504 ERC328504 FAY328504 FKU328504 FUQ328504 GEM328504 GOI328504 GYE328504 HIA328504 HRW328504 IBS328504 ILO328504 IVK328504 JFG328504 JPC328504 JYY328504 KIU328504 KSQ328504 LCM328504 LMI328504 LWE328504 MGA328504 MPW328504 MZS328504 NJO328504 NTK328504 ODG328504 ONC328504 OWY328504 PGU328504 PQQ328504 QAM328504 QKI328504 QUE328504 REA328504 RNW328504 RXS328504 SHO328504 SRK328504 TBG328504 TLC328504 TUY328504 UEU328504 UOQ328504 UYM328504 VII328504 VSE328504 WCA328504 WLW328504 WVS328504 K394040 JG394040 TC394040 ACY394040 AMU394040 AWQ394040 BGM394040 BQI394040 CAE394040 CKA394040 CTW394040 DDS394040 DNO394040 DXK394040 EHG394040 ERC394040 FAY394040 FKU394040 FUQ394040 GEM394040 GOI394040 GYE394040 HIA394040 HRW394040 IBS394040 ILO394040 IVK394040 JFG394040 JPC394040 JYY394040 KIU394040 KSQ394040 LCM394040 LMI394040 LWE394040 MGA394040 MPW394040 MZS394040 NJO394040 NTK394040 ODG394040 ONC394040 OWY394040 PGU394040 PQQ394040 QAM394040 QKI394040 QUE394040 REA394040 RNW394040 RXS394040 SHO394040 SRK394040 TBG394040 TLC394040 TUY394040 UEU394040 UOQ394040 UYM394040 VII394040 VSE394040 WCA394040 WLW394040 WVS394040 K459576 JG459576 TC459576 ACY459576 AMU459576 AWQ459576 BGM459576 BQI459576 CAE459576 CKA459576 CTW459576 DDS459576 DNO459576 DXK459576 EHG459576 ERC459576 FAY459576 FKU459576 FUQ459576 GEM459576 GOI459576 GYE459576 HIA459576 HRW459576 IBS459576 ILO459576 IVK459576 JFG459576 JPC459576 JYY459576 KIU459576 KSQ459576 LCM459576 LMI459576 LWE459576 MGA459576 MPW459576 MZS459576 NJO459576 NTK459576 ODG459576 ONC459576 OWY459576 PGU459576 PQQ459576 QAM459576 QKI459576 QUE459576 REA459576 RNW459576 RXS459576 SHO459576 SRK459576 TBG459576 TLC459576 TUY459576 UEU459576 UOQ459576 UYM459576 VII459576 VSE459576 WCA459576 WLW459576 WVS459576 K525112 JG525112 TC525112 ACY525112 AMU525112 AWQ525112 BGM525112 BQI525112 CAE525112 CKA525112 CTW525112 DDS525112 DNO525112 DXK525112 EHG525112 ERC525112 FAY525112 FKU525112 FUQ525112 GEM525112 GOI525112 GYE525112 HIA525112 HRW525112 IBS525112 ILO525112 IVK525112 JFG525112 JPC525112 JYY525112 KIU525112 KSQ525112 LCM525112 LMI525112 LWE525112 MGA525112 MPW525112 MZS525112 NJO525112 NTK525112 ODG525112 ONC525112 OWY525112 PGU525112 PQQ525112 QAM525112 QKI525112 QUE525112 REA525112 RNW525112 RXS525112 SHO525112 SRK525112 TBG525112 TLC525112 TUY525112 UEU525112 UOQ525112 UYM525112 VII525112 VSE525112 WCA525112 WLW525112 WVS525112 K590648 JG590648 TC590648 ACY590648 AMU590648 AWQ590648 BGM590648 BQI590648 CAE590648 CKA590648 CTW590648 DDS590648 DNO590648 DXK590648 EHG590648 ERC590648 FAY590648 FKU590648 FUQ590648 GEM590648 GOI590648 GYE590648 HIA590648 HRW590648 IBS590648 ILO590648 IVK590648 JFG590648 JPC590648 JYY590648 KIU590648 KSQ590648 LCM590648 LMI590648 LWE590648 MGA590648 MPW590648 MZS590648 NJO590648 NTK590648 ODG590648 ONC590648 OWY590648 PGU590648 PQQ590648 QAM590648 QKI590648 QUE590648 REA590648 RNW590648 RXS590648 SHO590648 SRK590648 TBG590648 TLC590648 TUY590648 UEU590648 UOQ590648 UYM590648 VII590648 VSE590648 WCA590648 WLW590648 WVS590648 K656184 JG656184 TC656184 ACY656184 AMU656184 AWQ656184 BGM656184 BQI656184 CAE656184 CKA656184 CTW656184 DDS656184 DNO656184 DXK656184 EHG656184 ERC656184 FAY656184 FKU656184 FUQ656184 GEM656184 GOI656184 GYE656184 HIA656184 HRW656184 IBS656184 ILO656184 IVK656184 JFG656184 JPC656184 JYY656184 KIU656184 KSQ656184 LCM656184 LMI656184 LWE656184 MGA656184 MPW656184 MZS656184 NJO656184 NTK656184 ODG656184 ONC656184 OWY656184 PGU656184 PQQ656184 QAM656184 QKI656184 QUE656184 REA656184 RNW656184 RXS656184 SHO656184 SRK656184 TBG656184 TLC656184 TUY656184 UEU656184 UOQ656184 UYM656184 VII656184 VSE656184 WCA656184 WLW656184 WVS656184 K721720 JG721720 TC721720 ACY721720 AMU721720 AWQ721720 BGM721720 BQI721720 CAE721720 CKA721720 CTW721720 DDS721720 DNO721720 DXK721720 EHG721720 ERC721720 FAY721720 FKU721720 FUQ721720 GEM721720 GOI721720 GYE721720 HIA721720 HRW721720 IBS721720 ILO721720 IVK721720 JFG721720 JPC721720 JYY721720 KIU721720 KSQ721720 LCM721720 LMI721720 LWE721720 MGA721720 MPW721720 MZS721720 NJO721720 NTK721720 ODG721720 ONC721720 OWY721720 PGU721720 PQQ721720 QAM721720 QKI721720 QUE721720 REA721720 RNW721720 RXS721720 SHO721720 SRK721720 TBG721720 TLC721720 TUY721720 UEU721720 UOQ721720 UYM721720 VII721720 VSE721720 WCA721720 WLW721720 WVS721720 K787256 JG787256 TC787256 ACY787256 AMU787256 AWQ787256 BGM787256 BQI787256 CAE787256 CKA787256 CTW787256 DDS787256 DNO787256 DXK787256 EHG787256 ERC787256 FAY787256 FKU787256 FUQ787256 GEM787256 GOI787256 GYE787256 HIA787256 HRW787256 IBS787256 ILO787256 IVK787256 JFG787256 JPC787256 JYY787256 KIU787256 KSQ787256 LCM787256 LMI787256 LWE787256 MGA787256 MPW787256 MZS787256 NJO787256 NTK787256 ODG787256 ONC787256 OWY787256 PGU787256 PQQ787256 QAM787256 QKI787256 QUE787256 REA787256 RNW787256 RXS787256 SHO787256 SRK787256 TBG787256 TLC787256 TUY787256 UEU787256 UOQ787256 UYM787256 VII787256 VSE787256 WCA787256 WLW787256 WVS787256 K852792 JG852792 TC852792 ACY852792 AMU852792 AWQ852792 BGM852792 BQI852792 CAE852792 CKA852792 CTW852792 DDS852792 DNO852792 DXK852792 EHG852792 ERC852792 FAY852792 FKU852792 FUQ852792 GEM852792 GOI852792 GYE852792 HIA852792 HRW852792 IBS852792 ILO852792 IVK852792 JFG852792 JPC852792 JYY852792 KIU852792 KSQ852792 LCM852792 LMI852792 LWE852792 MGA852792 MPW852792 MZS852792 NJO852792 NTK852792 ODG852792 ONC852792 OWY852792 PGU852792 PQQ852792 QAM852792 QKI852792 QUE852792 REA852792 RNW852792 RXS852792 SHO852792 SRK852792 TBG852792 TLC852792 TUY852792 UEU852792 UOQ852792 UYM852792 VII852792 VSE852792 WCA852792 WLW852792 WVS852792 K918328 JG918328 TC918328 ACY918328 AMU918328 AWQ918328 BGM918328 BQI918328 CAE918328 CKA918328 CTW918328 DDS918328 DNO918328 DXK918328 EHG918328 ERC918328 FAY918328 FKU918328 FUQ918328 GEM918328 GOI918328 GYE918328 HIA918328 HRW918328 IBS918328 ILO918328 IVK918328 JFG918328 JPC918328 JYY918328 KIU918328 KSQ918328 LCM918328 LMI918328 LWE918328 MGA918328 MPW918328 MZS918328 NJO918328 NTK918328 ODG918328 ONC918328 OWY918328 PGU918328 PQQ918328 QAM918328 QKI918328 QUE918328 REA918328 RNW918328 RXS918328 SHO918328 SRK918328 TBG918328 TLC918328 TUY918328 UEU918328 UOQ918328 UYM918328 VII918328 VSE918328 WCA918328 WLW918328 WVS918328 K983864 JG983864 TC983864 ACY983864 AMU983864 AWQ983864 BGM983864 BQI983864 CAE983864 CKA983864 CTW983864 DDS983864 DNO983864 DXK983864 EHG983864 ERC983864 FAY983864 FKU983864 FUQ983864 GEM983864 GOI983864 GYE983864 HIA983864 HRW983864 IBS983864 ILO983864 IVK983864 JFG983864 JPC983864 JYY983864 KIU983864 KSQ983864 LCM983864 LMI983864 LWE983864 MGA983864 MPW983864 MZS983864 NJO983864 NTK983864 ODG983864 ONC983864 OWY983864 PGU983864 PQQ983864 QAM983864 QKI983864 QUE983864 REA983864 RNW983864 RXS983864 SHO983864 SRK983864 TBG983864 TLC983864 TUY983864 UEU983864 UOQ983864 UYM983864 VII983864 VSE983864 WCA983864 WLW983864 WVS983864 K767 JG881 TC881 ACY881 AMU881 AWQ881 BGM881 BQI881 CAE881 CKA881 CTW881 DDS881 DNO881 DXK881 EHG881 ERC881 FAY881 FKU881 FUQ881 GEM881 GOI881 GYE881 HIA881 HRW881 IBS881 ILO881 IVK881 JFG881 JPC881 JYY881 KIU881 KSQ881 LCM881 LMI881 LWE881 MGA881 MPW881 MZS881 NJO881 NTK881 ODG881 ONC881 OWY881 PGU881 PQQ881 QAM881 QKI881 QUE881 REA881 RNW881 RXS881 SHO881 SRK881 TBG881 TLC881 TUY881 UEU881 UOQ881 UYM881 VII881 VSE881 WCA881 WLW881 WVS881 K66417 JG66417 TC66417 ACY66417 AMU66417 AWQ66417 BGM66417 BQI66417 CAE66417 CKA66417 CTW66417 DDS66417 DNO66417 DXK66417 EHG66417 ERC66417 FAY66417 FKU66417 FUQ66417 GEM66417 GOI66417 GYE66417 HIA66417 HRW66417 IBS66417 ILO66417 IVK66417 JFG66417 JPC66417 JYY66417 KIU66417 KSQ66417 LCM66417 LMI66417 LWE66417 MGA66417 MPW66417 MZS66417 NJO66417 NTK66417 ODG66417 ONC66417 OWY66417 PGU66417 PQQ66417 QAM66417 QKI66417 QUE66417 REA66417 RNW66417 RXS66417 SHO66417 SRK66417 TBG66417 TLC66417 TUY66417 UEU66417 UOQ66417 UYM66417 VII66417 VSE66417 WCA66417 WLW66417 WVS66417 K131953 JG131953 TC131953 ACY131953 AMU131953 AWQ131953 BGM131953 BQI131953 CAE131953 CKA131953 CTW131953 DDS131953 DNO131953 DXK131953 EHG131953 ERC131953 FAY131953 FKU131953 FUQ131953 GEM131953 GOI131953 GYE131953 HIA131953 HRW131953 IBS131953 ILO131953 IVK131953 JFG131953 JPC131953 JYY131953 KIU131953 KSQ131953 LCM131953 LMI131953 LWE131953 MGA131953 MPW131953 MZS131953 NJO131953 NTK131953 ODG131953 ONC131953 OWY131953 PGU131953 PQQ131953 QAM131953 QKI131953 QUE131953 REA131953 RNW131953 RXS131953 SHO131953 SRK131953 TBG131953 TLC131953 TUY131953 UEU131953 UOQ131953 UYM131953 VII131953 VSE131953 WCA131953 WLW131953 WVS131953 K197489 JG197489 TC197489 ACY197489 AMU197489 AWQ197489 BGM197489 BQI197489 CAE197489 CKA197489 CTW197489 DDS197489 DNO197489 DXK197489 EHG197489 ERC197489 FAY197489 FKU197489 FUQ197489 GEM197489 GOI197489 GYE197489 HIA197489 HRW197489 IBS197489 ILO197489 IVK197489 JFG197489 JPC197489 JYY197489 KIU197489 KSQ197489 LCM197489 LMI197489 LWE197489 MGA197489 MPW197489 MZS197489 NJO197489 NTK197489 ODG197489 ONC197489 OWY197489 PGU197489 PQQ197489 QAM197489 QKI197489 QUE197489 REA197489 RNW197489 RXS197489 SHO197489 SRK197489 TBG197489 TLC197489 TUY197489 UEU197489 UOQ197489 UYM197489 VII197489 VSE197489 WCA197489 WLW197489 WVS197489 K263025 JG263025 TC263025 ACY263025 AMU263025 AWQ263025 BGM263025 BQI263025 CAE263025 CKA263025 CTW263025 DDS263025 DNO263025 DXK263025 EHG263025 ERC263025 FAY263025 FKU263025 FUQ263025 GEM263025 GOI263025 GYE263025 HIA263025 HRW263025 IBS263025 ILO263025 IVK263025 JFG263025 JPC263025 JYY263025 KIU263025 KSQ263025 LCM263025 LMI263025 LWE263025 MGA263025 MPW263025 MZS263025 NJO263025 NTK263025 ODG263025 ONC263025 OWY263025 PGU263025 PQQ263025 QAM263025 QKI263025 QUE263025 REA263025 RNW263025 RXS263025 SHO263025 SRK263025 TBG263025 TLC263025 TUY263025 UEU263025 UOQ263025 UYM263025 VII263025 VSE263025 WCA263025 WLW263025 WVS263025 K328561 JG328561 TC328561 ACY328561 AMU328561 AWQ328561 BGM328561 BQI328561 CAE328561 CKA328561 CTW328561 DDS328561 DNO328561 DXK328561 EHG328561 ERC328561 FAY328561 FKU328561 FUQ328561 GEM328561 GOI328561 GYE328561 HIA328561 HRW328561 IBS328561 ILO328561 IVK328561 JFG328561 JPC328561 JYY328561 KIU328561 KSQ328561 LCM328561 LMI328561 LWE328561 MGA328561 MPW328561 MZS328561 NJO328561 NTK328561 ODG328561 ONC328561 OWY328561 PGU328561 PQQ328561 QAM328561 QKI328561 QUE328561 REA328561 RNW328561 RXS328561 SHO328561 SRK328561 TBG328561 TLC328561 TUY328561 UEU328561 UOQ328561 UYM328561 VII328561 VSE328561 WCA328561 WLW328561 WVS328561 K394097 JG394097 TC394097 ACY394097 AMU394097 AWQ394097 BGM394097 BQI394097 CAE394097 CKA394097 CTW394097 DDS394097 DNO394097 DXK394097 EHG394097 ERC394097 FAY394097 FKU394097 FUQ394097 GEM394097 GOI394097 GYE394097 HIA394097 HRW394097 IBS394097 ILO394097 IVK394097 JFG394097 JPC394097 JYY394097 KIU394097 KSQ394097 LCM394097 LMI394097 LWE394097 MGA394097 MPW394097 MZS394097 NJO394097 NTK394097 ODG394097 ONC394097 OWY394097 PGU394097 PQQ394097 QAM394097 QKI394097 QUE394097 REA394097 RNW394097 RXS394097 SHO394097 SRK394097 TBG394097 TLC394097 TUY394097 UEU394097 UOQ394097 UYM394097 VII394097 VSE394097 WCA394097 WLW394097 WVS394097 K459633 JG459633 TC459633 ACY459633 AMU459633 AWQ459633 BGM459633 BQI459633 CAE459633 CKA459633 CTW459633 DDS459633 DNO459633 DXK459633 EHG459633 ERC459633 FAY459633 FKU459633 FUQ459633 GEM459633 GOI459633 GYE459633 HIA459633 HRW459633 IBS459633 ILO459633 IVK459633 JFG459633 JPC459633 JYY459633 KIU459633 KSQ459633 LCM459633 LMI459633 LWE459633 MGA459633 MPW459633 MZS459633 NJO459633 NTK459633 ODG459633 ONC459633 OWY459633 PGU459633 PQQ459633 QAM459633 QKI459633 QUE459633 REA459633 RNW459633 RXS459633 SHO459633 SRK459633 TBG459633 TLC459633 TUY459633 UEU459633 UOQ459633 UYM459633 VII459633 VSE459633 WCA459633 WLW459633 WVS459633 K525169 JG525169 TC525169 ACY525169 AMU525169 AWQ525169 BGM525169 BQI525169 CAE525169 CKA525169 CTW525169 DDS525169 DNO525169 DXK525169 EHG525169 ERC525169 FAY525169 FKU525169 FUQ525169 GEM525169 GOI525169 GYE525169 HIA525169 HRW525169 IBS525169 ILO525169 IVK525169 JFG525169 JPC525169 JYY525169 KIU525169 KSQ525169 LCM525169 LMI525169 LWE525169 MGA525169 MPW525169 MZS525169 NJO525169 NTK525169 ODG525169 ONC525169 OWY525169 PGU525169 PQQ525169 QAM525169 QKI525169 QUE525169 REA525169 RNW525169 RXS525169 SHO525169 SRK525169 TBG525169 TLC525169 TUY525169 UEU525169 UOQ525169 UYM525169 VII525169 VSE525169 WCA525169 WLW525169 WVS525169 K590705 JG590705 TC590705 ACY590705 AMU590705 AWQ590705 BGM590705 BQI590705 CAE590705 CKA590705 CTW590705 DDS590705 DNO590705 DXK590705 EHG590705 ERC590705 FAY590705 FKU590705 FUQ590705 GEM590705 GOI590705 GYE590705 HIA590705 HRW590705 IBS590705 ILO590705 IVK590705 JFG590705 JPC590705 JYY590705 KIU590705 KSQ590705 LCM590705 LMI590705 LWE590705 MGA590705 MPW590705 MZS590705 NJO590705 NTK590705 ODG590705 ONC590705 OWY590705 PGU590705 PQQ590705 QAM590705 QKI590705 QUE590705 REA590705 RNW590705 RXS590705 SHO590705 SRK590705 TBG590705 TLC590705 TUY590705 UEU590705 UOQ590705 UYM590705 VII590705 VSE590705 WCA590705 WLW590705 WVS590705 K656241 JG656241 TC656241 ACY656241 AMU656241 AWQ656241 BGM656241 BQI656241 CAE656241 CKA656241 CTW656241 DDS656241 DNO656241 DXK656241 EHG656241 ERC656241 FAY656241 FKU656241 FUQ656241 GEM656241 GOI656241 GYE656241 HIA656241 HRW656241 IBS656241 ILO656241 IVK656241 JFG656241 JPC656241 JYY656241 KIU656241 KSQ656241 LCM656241 LMI656241 LWE656241 MGA656241 MPW656241 MZS656241 NJO656241 NTK656241 ODG656241 ONC656241 OWY656241 PGU656241 PQQ656241 QAM656241 QKI656241 QUE656241 REA656241 RNW656241 RXS656241 SHO656241 SRK656241 TBG656241 TLC656241 TUY656241 UEU656241 UOQ656241 UYM656241 VII656241 VSE656241 WCA656241 WLW656241 WVS656241 K721777 JG721777 TC721777 ACY721777 AMU721777 AWQ721777 BGM721777 BQI721777 CAE721777 CKA721777 CTW721777 DDS721777 DNO721777 DXK721777 EHG721777 ERC721777 FAY721777 FKU721777 FUQ721777 GEM721777 GOI721777 GYE721777 HIA721777 HRW721777 IBS721777 ILO721777 IVK721777 JFG721777 JPC721777 JYY721777 KIU721777 KSQ721777 LCM721777 LMI721777 LWE721777 MGA721777 MPW721777 MZS721777 NJO721777 NTK721777 ODG721777 ONC721777 OWY721777 PGU721777 PQQ721777 QAM721777 QKI721777 QUE721777 REA721777 RNW721777 RXS721777 SHO721777 SRK721777 TBG721777 TLC721777 TUY721777 UEU721777 UOQ721777 UYM721777 VII721777 VSE721777 WCA721777 WLW721777 WVS721777 K787313 JG787313 TC787313 ACY787313 AMU787313 AWQ787313 BGM787313 BQI787313 CAE787313 CKA787313 CTW787313 DDS787313 DNO787313 DXK787313 EHG787313 ERC787313 FAY787313 FKU787313 FUQ787313 GEM787313 GOI787313 GYE787313 HIA787313 HRW787313 IBS787313 ILO787313 IVK787313 JFG787313 JPC787313 JYY787313 KIU787313 KSQ787313 LCM787313 LMI787313 LWE787313 MGA787313 MPW787313 MZS787313 NJO787313 NTK787313 ODG787313 ONC787313 OWY787313 PGU787313 PQQ787313 QAM787313 QKI787313 QUE787313 REA787313 RNW787313 RXS787313 SHO787313 SRK787313 TBG787313 TLC787313 TUY787313 UEU787313 UOQ787313 UYM787313 VII787313 VSE787313 WCA787313 WLW787313 WVS787313 K852849 JG852849 TC852849 ACY852849 AMU852849 AWQ852849 BGM852849 BQI852849 CAE852849 CKA852849 CTW852849 DDS852849 DNO852849 DXK852849 EHG852849 ERC852849 FAY852849 FKU852849 FUQ852849 GEM852849 GOI852849 GYE852849 HIA852849 HRW852849 IBS852849 ILO852849 IVK852849 JFG852849 JPC852849 JYY852849 KIU852849 KSQ852849 LCM852849 LMI852849 LWE852849 MGA852849 MPW852849 MZS852849 NJO852849 NTK852849 ODG852849 ONC852849 OWY852849 PGU852849 PQQ852849 QAM852849 QKI852849 QUE852849 REA852849 RNW852849 RXS852849 SHO852849 SRK852849 TBG852849 TLC852849 TUY852849 UEU852849 UOQ852849 UYM852849 VII852849 VSE852849 WCA852849 WLW852849 WVS852849 K918385 JG918385 TC918385 ACY918385 AMU918385 AWQ918385 BGM918385 BQI918385 CAE918385 CKA918385 CTW918385 DDS918385 DNO918385 DXK918385 EHG918385 ERC918385 FAY918385 FKU918385 FUQ918385 GEM918385 GOI918385 GYE918385 HIA918385 HRW918385 IBS918385 ILO918385 IVK918385 JFG918385 JPC918385 JYY918385 KIU918385 KSQ918385 LCM918385 LMI918385 LWE918385 MGA918385 MPW918385 MZS918385 NJO918385 NTK918385 ODG918385 ONC918385 OWY918385 PGU918385 PQQ918385 QAM918385 QKI918385 QUE918385 REA918385 RNW918385 RXS918385 SHO918385 SRK918385 TBG918385 TLC918385 TUY918385 UEU918385 UOQ918385 UYM918385 VII918385 VSE918385 WCA918385 WLW918385 WVS918385 K983921 JG983921 TC983921 ACY983921 AMU983921 AWQ983921 BGM983921 BQI983921 CAE983921 CKA983921 CTW983921 DDS983921 DNO983921 DXK983921 EHG983921 ERC983921 FAY983921 FKU983921 FUQ983921 GEM983921 GOI983921 GYE983921 HIA983921 HRW983921 IBS983921 ILO983921 IVK983921 JFG983921 JPC983921 JYY983921 KIU983921 KSQ983921 LCM983921 LMI983921 LWE983921 MGA983921 MPW983921 MZS983921 NJO983921 NTK983921 ODG983921 ONC983921 OWY983921 PGU983921 PQQ983921 QAM983921 QKI983921 QUE983921 REA983921 RNW983921 RXS983921 SHO983921 SRK983921 TBG983921 TLC983921 TUY983921 UEU983921 UOQ983921 UYM983921 VII983921 VSE983921 WCA983921 WLW983921 WVS983921 K824 JG938 TC938 ACY938 AMU938 AWQ938 BGM938 BQI938 CAE938 CKA938 CTW938 DDS938 DNO938 DXK938 EHG938 ERC938 FAY938 FKU938 FUQ938 GEM938 GOI938 GYE938 HIA938 HRW938 IBS938 ILO938 IVK938 JFG938 JPC938 JYY938 KIU938 KSQ938 LCM938 LMI938 LWE938 MGA938 MPW938 MZS938 NJO938 NTK938 ODG938 ONC938 OWY938 PGU938 PQQ938 QAM938 QKI938 QUE938 REA938 RNW938 RXS938 SHO938 SRK938 TBG938 TLC938 TUY938 UEU938 UOQ938 UYM938 VII938 VSE938 WCA938 WLW938 WVS938 K66474 JG66474 TC66474 ACY66474 AMU66474 AWQ66474 BGM66474 BQI66474 CAE66474 CKA66474 CTW66474 DDS66474 DNO66474 DXK66474 EHG66474 ERC66474 FAY66474 FKU66474 FUQ66474 GEM66474 GOI66474 GYE66474 HIA66474 HRW66474 IBS66474 ILO66474 IVK66474 JFG66474 JPC66474 JYY66474 KIU66474 KSQ66474 LCM66474 LMI66474 LWE66474 MGA66474 MPW66474 MZS66474 NJO66474 NTK66474 ODG66474 ONC66474 OWY66474 PGU66474 PQQ66474 QAM66474 QKI66474 QUE66474 REA66474 RNW66474 RXS66474 SHO66474 SRK66474 TBG66474 TLC66474 TUY66474 UEU66474 UOQ66474 UYM66474 VII66474 VSE66474 WCA66474 WLW66474 WVS66474 K132010 JG132010 TC132010 ACY132010 AMU132010 AWQ132010 BGM132010 BQI132010 CAE132010 CKA132010 CTW132010 DDS132010 DNO132010 DXK132010 EHG132010 ERC132010 FAY132010 FKU132010 FUQ132010 GEM132010 GOI132010 GYE132010 HIA132010 HRW132010 IBS132010 ILO132010 IVK132010 JFG132010 JPC132010 JYY132010 KIU132010 KSQ132010 LCM132010 LMI132010 LWE132010 MGA132010 MPW132010 MZS132010 NJO132010 NTK132010 ODG132010 ONC132010 OWY132010 PGU132010 PQQ132010 QAM132010 QKI132010 QUE132010 REA132010 RNW132010 RXS132010 SHO132010 SRK132010 TBG132010 TLC132010 TUY132010 UEU132010 UOQ132010 UYM132010 VII132010 VSE132010 WCA132010 WLW132010 WVS132010 K197546 JG197546 TC197546 ACY197546 AMU197546 AWQ197546 BGM197546 BQI197546 CAE197546 CKA197546 CTW197546 DDS197546 DNO197546 DXK197546 EHG197546 ERC197546 FAY197546 FKU197546 FUQ197546 GEM197546 GOI197546 GYE197546 HIA197546 HRW197546 IBS197546 ILO197546 IVK197546 JFG197546 JPC197546 JYY197546 KIU197546 KSQ197546 LCM197546 LMI197546 LWE197546 MGA197546 MPW197546 MZS197546 NJO197546 NTK197546 ODG197546 ONC197546 OWY197546 PGU197546 PQQ197546 QAM197546 QKI197546 QUE197546 REA197546 RNW197546 RXS197546 SHO197546 SRK197546 TBG197546 TLC197546 TUY197546 UEU197546 UOQ197546 UYM197546 VII197546 VSE197546 WCA197546 WLW197546 WVS197546 K263082 JG263082 TC263082 ACY263082 AMU263082 AWQ263082 BGM263082 BQI263082 CAE263082 CKA263082 CTW263082 DDS263082 DNO263082 DXK263082 EHG263082 ERC263082 FAY263082 FKU263082 FUQ263082 GEM263082 GOI263082 GYE263082 HIA263082 HRW263082 IBS263082 ILO263082 IVK263082 JFG263082 JPC263082 JYY263082 KIU263082 KSQ263082 LCM263082 LMI263082 LWE263082 MGA263082 MPW263082 MZS263082 NJO263082 NTK263082 ODG263082 ONC263082 OWY263082 PGU263082 PQQ263082 QAM263082 QKI263082 QUE263082 REA263082 RNW263082 RXS263082 SHO263082 SRK263082 TBG263082 TLC263082 TUY263082 UEU263082 UOQ263082 UYM263082 VII263082 VSE263082 WCA263082 WLW263082 WVS263082 K328618 JG328618 TC328618 ACY328618 AMU328618 AWQ328618 BGM328618 BQI328618 CAE328618 CKA328618 CTW328618 DDS328618 DNO328618 DXK328618 EHG328618 ERC328618 FAY328618 FKU328618 FUQ328618 GEM328618 GOI328618 GYE328618 HIA328618 HRW328618 IBS328618 ILO328618 IVK328618 JFG328618 JPC328618 JYY328618 KIU328618 KSQ328618 LCM328618 LMI328618 LWE328618 MGA328618 MPW328618 MZS328618 NJO328618 NTK328618 ODG328618 ONC328618 OWY328618 PGU328618 PQQ328618 QAM328618 QKI328618 QUE328618 REA328618 RNW328618 RXS328618 SHO328618 SRK328618 TBG328618 TLC328618 TUY328618 UEU328618 UOQ328618 UYM328618 VII328618 VSE328618 WCA328618 WLW328618 WVS328618 K394154 JG394154 TC394154 ACY394154 AMU394154 AWQ394154 BGM394154 BQI394154 CAE394154 CKA394154 CTW394154 DDS394154 DNO394154 DXK394154 EHG394154 ERC394154 FAY394154 FKU394154 FUQ394154 GEM394154 GOI394154 GYE394154 HIA394154 HRW394154 IBS394154 ILO394154 IVK394154 JFG394154 JPC394154 JYY394154 KIU394154 KSQ394154 LCM394154 LMI394154 LWE394154 MGA394154 MPW394154 MZS394154 NJO394154 NTK394154 ODG394154 ONC394154 OWY394154 PGU394154 PQQ394154 QAM394154 QKI394154 QUE394154 REA394154 RNW394154 RXS394154 SHO394154 SRK394154 TBG394154 TLC394154 TUY394154 UEU394154 UOQ394154 UYM394154 VII394154 VSE394154 WCA394154 WLW394154 WVS394154 K459690 JG459690 TC459690 ACY459690 AMU459690 AWQ459690 BGM459690 BQI459690 CAE459690 CKA459690 CTW459690 DDS459690 DNO459690 DXK459690 EHG459690 ERC459690 FAY459690 FKU459690 FUQ459690 GEM459690 GOI459690 GYE459690 HIA459690 HRW459690 IBS459690 ILO459690 IVK459690 JFG459690 JPC459690 JYY459690 KIU459690 KSQ459690 LCM459690 LMI459690 LWE459690 MGA459690 MPW459690 MZS459690 NJO459690 NTK459690 ODG459690 ONC459690 OWY459690 PGU459690 PQQ459690 QAM459690 QKI459690 QUE459690 REA459690 RNW459690 RXS459690 SHO459690 SRK459690 TBG459690 TLC459690 TUY459690 UEU459690 UOQ459690 UYM459690 VII459690 VSE459690 WCA459690 WLW459690 WVS459690 K525226 JG525226 TC525226 ACY525226 AMU525226 AWQ525226 BGM525226 BQI525226 CAE525226 CKA525226 CTW525226 DDS525226 DNO525226 DXK525226 EHG525226 ERC525226 FAY525226 FKU525226 FUQ525226 GEM525226 GOI525226 GYE525226 HIA525226 HRW525226 IBS525226 ILO525226 IVK525226 JFG525226 JPC525226 JYY525226 KIU525226 KSQ525226 LCM525226 LMI525226 LWE525226 MGA525226 MPW525226 MZS525226 NJO525226 NTK525226 ODG525226 ONC525226 OWY525226 PGU525226 PQQ525226 QAM525226 QKI525226 QUE525226 REA525226 RNW525226 RXS525226 SHO525226 SRK525226 TBG525226 TLC525226 TUY525226 UEU525226 UOQ525226 UYM525226 VII525226 VSE525226 WCA525226 WLW525226 WVS525226 K590762 JG590762 TC590762 ACY590762 AMU590762 AWQ590762 BGM590762 BQI590762 CAE590762 CKA590762 CTW590762 DDS590762 DNO590762 DXK590762 EHG590762 ERC590762 FAY590762 FKU590762 FUQ590762 GEM590762 GOI590762 GYE590762 HIA590762 HRW590762 IBS590762 ILO590762 IVK590762 JFG590762 JPC590762 JYY590762 KIU590762 KSQ590762 LCM590762 LMI590762 LWE590762 MGA590762 MPW590762 MZS590762 NJO590762 NTK590762 ODG590762 ONC590762 OWY590762 PGU590762 PQQ590762 QAM590762 QKI590762 QUE590762 REA590762 RNW590762 RXS590762 SHO590762 SRK590762 TBG590762 TLC590762 TUY590762 UEU590762 UOQ590762 UYM590762 VII590762 VSE590762 WCA590762 WLW590762 WVS590762 K656298 JG656298 TC656298 ACY656298 AMU656298 AWQ656298 BGM656298 BQI656298 CAE656298 CKA656298 CTW656298 DDS656298 DNO656298 DXK656298 EHG656298 ERC656298 FAY656298 FKU656298 FUQ656298 GEM656298 GOI656298 GYE656298 HIA656298 HRW656298 IBS656298 ILO656298 IVK656298 JFG656298 JPC656298 JYY656298 KIU656298 KSQ656298 LCM656298 LMI656298 LWE656298 MGA656298 MPW656298 MZS656298 NJO656298 NTK656298 ODG656298 ONC656298 OWY656298 PGU656298 PQQ656298 QAM656298 QKI656298 QUE656298 REA656298 RNW656298 RXS656298 SHO656298 SRK656298 TBG656298 TLC656298 TUY656298 UEU656298 UOQ656298 UYM656298 VII656298 VSE656298 WCA656298 WLW656298 WVS656298 K721834 JG721834 TC721834 ACY721834 AMU721834 AWQ721834 BGM721834 BQI721834 CAE721834 CKA721834 CTW721834 DDS721834 DNO721834 DXK721834 EHG721834 ERC721834 FAY721834 FKU721834 FUQ721834 GEM721834 GOI721834 GYE721834 HIA721834 HRW721834 IBS721834 ILO721834 IVK721834 JFG721834 JPC721834 JYY721834 KIU721834 KSQ721834 LCM721834 LMI721834 LWE721834 MGA721834 MPW721834 MZS721834 NJO721834 NTK721834 ODG721834 ONC721834 OWY721834 PGU721834 PQQ721834 QAM721834 QKI721834 QUE721834 REA721834 RNW721834 RXS721834 SHO721834 SRK721834 TBG721834 TLC721834 TUY721834 UEU721834 UOQ721834 UYM721834 VII721834 VSE721834 WCA721834 WLW721834 WVS721834 K787370 JG787370 TC787370 ACY787370 AMU787370 AWQ787370 BGM787370 BQI787370 CAE787370 CKA787370 CTW787370 DDS787370 DNO787370 DXK787370 EHG787370 ERC787370 FAY787370 FKU787370 FUQ787370 GEM787370 GOI787370 GYE787370 HIA787370 HRW787370 IBS787370 ILO787370 IVK787370 JFG787370 JPC787370 JYY787370 KIU787370 KSQ787370 LCM787370 LMI787370 LWE787370 MGA787370 MPW787370 MZS787370 NJO787370 NTK787370 ODG787370 ONC787370 OWY787370 PGU787370 PQQ787370 QAM787370 QKI787370 QUE787370 REA787370 RNW787370 RXS787370 SHO787370 SRK787370 TBG787370 TLC787370 TUY787370 UEU787370 UOQ787370 UYM787370 VII787370 VSE787370 WCA787370 WLW787370 WVS787370 K852906 JG852906 TC852906 ACY852906 AMU852906 AWQ852906 BGM852906 BQI852906 CAE852906 CKA852906 CTW852906 DDS852906 DNO852906 DXK852906 EHG852906 ERC852906 FAY852906 FKU852906 FUQ852906 GEM852906 GOI852906 GYE852906 HIA852906 HRW852906 IBS852906 ILO852906 IVK852906 JFG852906 JPC852906 JYY852906 KIU852906 KSQ852906 LCM852906 LMI852906 LWE852906 MGA852906 MPW852906 MZS852906 NJO852906 NTK852906 ODG852906 ONC852906 OWY852906 PGU852906 PQQ852906 QAM852906 QKI852906 QUE852906 REA852906 RNW852906 RXS852906 SHO852906 SRK852906 TBG852906 TLC852906 TUY852906 UEU852906 UOQ852906 UYM852906 VII852906 VSE852906 WCA852906 WLW852906 WVS852906 K918442 JG918442 TC918442 ACY918442 AMU918442 AWQ918442 BGM918442 BQI918442 CAE918442 CKA918442 CTW918442 DDS918442 DNO918442 DXK918442 EHG918442 ERC918442 FAY918442 FKU918442 FUQ918442 GEM918442 GOI918442 GYE918442 HIA918442 HRW918442 IBS918442 ILO918442 IVK918442 JFG918442 JPC918442 JYY918442 KIU918442 KSQ918442 LCM918442 LMI918442 LWE918442 MGA918442 MPW918442 MZS918442 NJO918442 NTK918442 ODG918442 ONC918442 OWY918442 PGU918442 PQQ918442 QAM918442 QKI918442 QUE918442 REA918442 RNW918442 RXS918442 SHO918442 SRK918442 TBG918442 TLC918442 TUY918442 UEU918442 UOQ918442 UYM918442 VII918442 VSE918442 WCA918442 WLW918442 WVS918442 K983978 JG983978 TC983978 ACY983978 AMU983978 AWQ983978 BGM983978 BQI983978 CAE983978 CKA983978 CTW983978 DDS983978 DNO983978 DXK983978 EHG983978 ERC983978 FAY983978 FKU983978 FUQ983978 GEM983978 GOI983978 GYE983978 HIA983978 HRW983978 IBS983978 ILO983978 IVK983978 JFG983978 JPC983978 JYY983978 KIU983978 KSQ983978 LCM983978 LMI983978 LWE983978 MGA983978 MPW983978 MZS983978 NJO983978 NTK983978 ODG983978 ONC983978 OWY983978 PGU983978 PQQ983978 QAM983978 QKI983978 QUE983978 REA983978 RNW983978 RXS983978 SHO983978 SRK983978 TBG983978 TLC983978 TUY983978 UEU983978 UOQ983978 UYM983978 VII983978 VSE983978 WCA983978 WLW983978 WVS983978 K881 JG995 TC995 ACY995 AMU995 AWQ995 BGM995 BQI995 CAE995 CKA995 CTW995 DDS995 DNO995 DXK995 EHG995 ERC995 FAY995 FKU995 FUQ995 GEM995 GOI995 GYE995 HIA995 HRW995 IBS995 ILO995 IVK995 JFG995 JPC995 JYY995 KIU995 KSQ995 LCM995 LMI995 LWE995 MGA995 MPW995 MZS995 NJO995 NTK995 ODG995 ONC995 OWY995 PGU995 PQQ995 QAM995 QKI995 QUE995 REA995 RNW995 RXS995 SHO995 SRK995 TBG995 TLC995 TUY995 UEU995 UOQ995 UYM995 VII995 VSE995 WCA995 WLW995 WVS995 K66531 JG66531 TC66531 ACY66531 AMU66531 AWQ66531 BGM66531 BQI66531 CAE66531 CKA66531 CTW66531 DDS66531 DNO66531 DXK66531 EHG66531 ERC66531 FAY66531 FKU66531 FUQ66531 GEM66531 GOI66531 GYE66531 HIA66531 HRW66531 IBS66531 ILO66531 IVK66531 JFG66531 JPC66531 JYY66531 KIU66531 KSQ66531 LCM66531 LMI66531 LWE66531 MGA66531 MPW66531 MZS66531 NJO66531 NTK66531 ODG66531 ONC66531 OWY66531 PGU66531 PQQ66531 QAM66531 QKI66531 QUE66531 REA66531 RNW66531 RXS66531 SHO66531 SRK66531 TBG66531 TLC66531 TUY66531 UEU66531 UOQ66531 UYM66531 VII66531 VSE66531 WCA66531 WLW66531 WVS66531 K132067 JG132067 TC132067 ACY132067 AMU132067 AWQ132067 BGM132067 BQI132067 CAE132067 CKA132067 CTW132067 DDS132067 DNO132067 DXK132067 EHG132067 ERC132067 FAY132067 FKU132067 FUQ132067 GEM132067 GOI132067 GYE132067 HIA132067 HRW132067 IBS132067 ILO132067 IVK132067 JFG132067 JPC132067 JYY132067 KIU132067 KSQ132067 LCM132067 LMI132067 LWE132067 MGA132067 MPW132067 MZS132067 NJO132067 NTK132067 ODG132067 ONC132067 OWY132067 PGU132067 PQQ132067 QAM132067 QKI132067 QUE132067 REA132067 RNW132067 RXS132067 SHO132067 SRK132067 TBG132067 TLC132067 TUY132067 UEU132067 UOQ132067 UYM132067 VII132067 VSE132067 WCA132067 WLW132067 WVS132067 K197603 JG197603 TC197603 ACY197603 AMU197603 AWQ197603 BGM197603 BQI197603 CAE197603 CKA197603 CTW197603 DDS197603 DNO197603 DXK197603 EHG197603 ERC197603 FAY197603 FKU197603 FUQ197603 GEM197603 GOI197603 GYE197603 HIA197603 HRW197603 IBS197603 ILO197603 IVK197603 JFG197603 JPC197603 JYY197603 KIU197603 KSQ197603 LCM197603 LMI197603 LWE197603 MGA197603 MPW197603 MZS197603 NJO197603 NTK197603 ODG197603 ONC197603 OWY197603 PGU197603 PQQ197603 QAM197603 QKI197603 QUE197603 REA197603 RNW197603 RXS197603 SHO197603 SRK197603 TBG197603 TLC197603 TUY197603 UEU197603 UOQ197603 UYM197603 VII197603 VSE197603 WCA197603 WLW197603 WVS197603 K263139 JG263139 TC263139 ACY263139 AMU263139 AWQ263139 BGM263139 BQI263139 CAE263139 CKA263139 CTW263139 DDS263139 DNO263139 DXK263139 EHG263139 ERC263139 FAY263139 FKU263139 FUQ263139 GEM263139 GOI263139 GYE263139 HIA263139 HRW263139 IBS263139 ILO263139 IVK263139 JFG263139 JPC263139 JYY263139 KIU263139 KSQ263139 LCM263139 LMI263139 LWE263139 MGA263139 MPW263139 MZS263139 NJO263139 NTK263139 ODG263139 ONC263139 OWY263139 PGU263139 PQQ263139 QAM263139 QKI263139 QUE263139 REA263139 RNW263139 RXS263139 SHO263139 SRK263139 TBG263139 TLC263139 TUY263139 UEU263139 UOQ263139 UYM263139 VII263139 VSE263139 WCA263139 WLW263139 WVS263139 K328675 JG328675 TC328675 ACY328675 AMU328675 AWQ328675 BGM328675 BQI328675 CAE328675 CKA328675 CTW328675 DDS328675 DNO328675 DXK328675 EHG328675 ERC328675 FAY328675 FKU328675 FUQ328675 GEM328675 GOI328675 GYE328675 HIA328675 HRW328675 IBS328675 ILO328675 IVK328675 JFG328675 JPC328675 JYY328675 KIU328675 KSQ328675 LCM328675 LMI328675 LWE328675 MGA328675 MPW328675 MZS328675 NJO328675 NTK328675 ODG328675 ONC328675 OWY328675 PGU328675 PQQ328675 QAM328675 QKI328675 QUE328675 REA328675 RNW328675 RXS328675 SHO328675 SRK328675 TBG328675 TLC328675 TUY328675 UEU328675 UOQ328675 UYM328675 VII328675 VSE328675 WCA328675 WLW328675 WVS328675 K394211 JG394211 TC394211 ACY394211 AMU394211 AWQ394211 BGM394211 BQI394211 CAE394211 CKA394211 CTW394211 DDS394211 DNO394211 DXK394211 EHG394211 ERC394211 FAY394211 FKU394211 FUQ394211 GEM394211 GOI394211 GYE394211 HIA394211 HRW394211 IBS394211 ILO394211 IVK394211 JFG394211 JPC394211 JYY394211 KIU394211 KSQ394211 LCM394211 LMI394211 LWE394211 MGA394211 MPW394211 MZS394211 NJO394211 NTK394211 ODG394211 ONC394211 OWY394211 PGU394211 PQQ394211 QAM394211 QKI394211 QUE394211 REA394211 RNW394211 RXS394211 SHO394211 SRK394211 TBG394211 TLC394211 TUY394211 UEU394211 UOQ394211 UYM394211 VII394211 VSE394211 WCA394211 WLW394211 WVS394211 K459747 JG459747 TC459747 ACY459747 AMU459747 AWQ459747 BGM459747 BQI459747 CAE459747 CKA459747 CTW459747 DDS459747 DNO459747 DXK459747 EHG459747 ERC459747 FAY459747 FKU459747 FUQ459747 GEM459747 GOI459747 GYE459747 HIA459747 HRW459747 IBS459747 ILO459747 IVK459747 JFG459747 JPC459747 JYY459747 KIU459747 KSQ459747 LCM459747 LMI459747 LWE459747 MGA459747 MPW459747 MZS459747 NJO459747 NTK459747 ODG459747 ONC459747 OWY459747 PGU459747 PQQ459747 QAM459747 QKI459747 QUE459747 REA459747 RNW459747 RXS459747 SHO459747 SRK459747 TBG459747 TLC459747 TUY459747 UEU459747 UOQ459747 UYM459747 VII459747 VSE459747 WCA459747 WLW459747 WVS459747 K525283 JG525283 TC525283 ACY525283 AMU525283 AWQ525283 BGM525283 BQI525283 CAE525283 CKA525283 CTW525283 DDS525283 DNO525283 DXK525283 EHG525283 ERC525283 FAY525283 FKU525283 FUQ525283 GEM525283 GOI525283 GYE525283 HIA525283 HRW525283 IBS525283 ILO525283 IVK525283 JFG525283 JPC525283 JYY525283 KIU525283 KSQ525283 LCM525283 LMI525283 LWE525283 MGA525283 MPW525283 MZS525283 NJO525283 NTK525283 ODG525283 ONC525283 OWY525283 PGU525283 PQQ525283 QAM525283 QKI525283 QUE525283 REA525283 RNW525283 RXS525283 SHO525283 SRK525283 TBG525283 TLC525283 TUY525283 UEU525283 UOQ525283 UYM525283 VII525283 VSE525283 WCA525283 WLW525283 WVS525283 K590819 JG590819 TC590819 ACY590819 AMU590819 AWQ590819 BGM590819 BQI590819 CAE590819 CKA590819 CTW590819 DDS590819 DNO590819 DXK590819 EHG590819 ERC590819 FAY590819 FKU590819 FUQ590819 GEM590819 GOI590819 GYE590819 HIA590819 HRW590819 IBS590819 ILO590819 IVK590819 JFG590819 JPC590819 JYY590819 KIU590819 KSQ590819 LCM590819 LMI590819 LWE590819 MGA590819 MPW590819 MZS590819 NJO590819 NTK590819 ODG590819 ONC590819 OWY590819 PGU590819 PQQ590819 QAM590819 QKI590819 QUE590819 REA590819 RNW590819 RXS590819 SHO590819 SRK590819 TBG590819 TLC590819 TUY590819 UEU590819 UOQ590819 UYM590819 VII590819 VSE590819 WCA590819 WLW590819 WVS590819 K656355 JG656355 TC656355 ACY656355 AMU656355 AWQ656355 BGM656355 BQI656355 CAE656355 CKA656355 CTW656355 DDS656355 DNO656355 DXK656355 EHG656355 ERC656355 FAY656355 FKU656355 FUQ656355 GEM656355 GOI656355 GYE656355 HIA656355 HRW656355 IBS656355 ILO656355 IVK656355 JFG656355 JPC656355 JYY656355 KIU656355 KSQ656355 LCM656355 LMI656355 LWE656355 MGA656355 MPW656355 MZS656355 NJO656355 NTK656355 ODG656355 ONC656355 OWY656355 PGU656355 PQQ656355 QAM656355 QKI656355 QUE656355 REA656355 RNW656355 RXS656355 SHO656355 SRK656355 TBG656355 TLC656355 TUY656355 UEU656355 UOQ656355 UYM656355 VII656355 VSE656355 WCA656355 WLW656355 WVS656355 K721891 JG721891 TC721891 ACY721891 AMU721891 AWQ721891 BGM721891 BQI721891 CAE721891 CKA721891 CTW721891 DDS721891 DNO721891 DXK721891 EHG721891 ERC721891 FAY721891 FKU721891 FUQ721891 GEM721891 GOI721891 GYE721891 HIA721891 HRW721891 IBS721891 ILO721891 IVK721891 JFG721891 JPC721891 JYY721891 KIU721891 KSQ721891 LCM721891 LMI721891 LWE721891 MGA721891 MPW721891 MZS721891 NJO721891 NTK721891 ODG721891 ONC721891 OWY721891 PGU721891 PQQ721891 QAM721891 QKI721891 QUE721891 REA721891 RNW721891 RXS721891 SHO721891 SRK721891 TBG721891 TLC721891 TUY721891 UEU721891 UOQ721891 UYM721891 VII721891 VSE721891 WCA721891 WLW721891 WVS721891 K787427 JG787427 TC787427 ACY787427 AMU787427 AWQ787427 BGM787427 BQI787427 CAE787427 CKA787427 CTW787427 DDS787427 DNO787427 DXK787427 EHG787427 ERC787427 FAY787427 FKU787427 FUQ787427 GEM787427 GOI787427 GYE787427 HIA787427 HRW787427 IBS787427 ILO787427 IVK787427 JFG787427 JPC787427 JYY787427 KIU787427 KSQ787427 LCM787427 LMI787427 LWE787427 MGA787427 MPW787427 MZS787427 NJO787427 NTK787427 ODG787427 ONC787427 OWY787427 PGU787427 PQQ787427 QAM787427 QKI787427 QUE787427 REA787427 RNW787427 RXS787427 SHO787427 SRK787427 TBG787427 TLC787427 TUY787427 UEU787427 UOQ787427 UYM787427 VII787427 VSE787427 WCA787427 WLW787427 WVS787427 K852963 JG852963 TC852963 ACY852963 AMU852963 AWQ852963 BGM852963 BQI852963 CAE852963 CKA852963 CTW852963 DDS852963 DNO852963 DXK852963 EHG852963 ERC852963 FAY852963 FKU852963 FUQ852963 GEM852963 GOI852963 GYE852963 HIA852963 HRW852963 IBS852963 ILO852963 IVK852963 JFG852963 JPC852963 JYY852963 KIU852963 KSQ852963 LCM852963 LMI852963 LWE852963 MGA852963 MPW852963 MZS852963 NJO852963 NTK852963 ODG852963 ONC852963 OWY852963 PGU852963 PQQ852963 QAM852963 QKI852963 QUE852963 REA852963 RNW852963 RXS852963 SHO852963 SRK852963 TBG852963 TLC852963 TUY852963 UEU852963 UOQ852963 UYM852963 VII852963 VSE852963 WCA852963 WLW852963 WVS852963 K918499 JG918499 TC918499 ACY918499 AMU918499 AWQ918499 BGM918499 BQI918499 CAE918499 CKA918499 CTW918499 DDS918499 DNO918499 DXK918499 EHG918499 ERC918499 FAY918499 FKU918499 FUQ918499 GEM918499 GOI918499 GYE918499 HIA918499 HRW918499 IBS918499 ILO918499 IVK918499 JFG918499 JPC918499 JYY918499 KIU918499 KSQ918499 LCM918499 LMI918499 LWE918499 MGA918499 MPW918499 MZS918499 NJO918499 NTK918499 ODG918499 ONC918499 OWY918499 PGU918499 PQQ918499 QAM918499 QKI918499 QUE918499 REA918499 RNW918499 RXS918499 SHO918499 SRK918499 TBG918499 TLC918499 TUY918499 UEU918499 UOQ918499 UYM918499 VII918499 VSE918499 WCA918499 WLW918499 WVS918499 K984035 JG984035 TC984035 ACY984035 AMU984035 AWQ984035 BGM984035 BQI984035 CAE984035 CKA984035 CTW984035 DDS984035 DNO984035 DXK984035 EHG984035 ERC984035 FAY984035 FKU984035 FUQ984035 GEM984035 GOI984035 GYE984035 HIA984035 HRW984035 IBS984035 ILO984035 IVK984035 JFG984035 JPC984035 JYY984035 KIU984035 KSQ984035 LCM984035 LMI984035 LWE984035 MGA984035 MPW984035 MZS984035 NJO984035 NTK984035 ODG984035 ONC984035 OWY984035 PGU984035 PQQ984035 QAM984035 QKI984035 QUE984035 REA984035 RNW984035 RXS984035 SHO984035 SRK984035 TBG984035 TLC984035 TUY984035 UEU984035 UOQ984035 UYM984035 VII984035 VSE984035 WCA984035 WLW984035 WVS984035 K938 JG1052 TC1052 ACY1052 AMU1052 AWQ1052 BGM1052 BQI1052 CAE1052 CKA1052 CTW1052 DDS1052 DNO1052 DXK1052 EHG1052 ERC1052 FAY1052 FKU1052 FUQ1052 GEM1052 GOI1052 GYE1052 HIA1052 HRW1052 IBS1052 ILO1052 IVK1052 JFG1052 JPC1052 JYY1052 KIU1052 KSQ1052 LCM1052 LMI1052 LWE1052 MGA1052 MPW1052 MZS1052 NJO1052 NTK1052 ODG1052 ONC1052 OWY1052 PGU1052 PQQ1052 QAM1052 QKI1052 QUE1052 REA1052 RNW1052 RXS1052 SHO1052 SRK1052 TBG1052 TLC1052 TUY1052 UEU1052 UOQ1052 UYM1052 VII1052 VSE1052 WCA1052 WLW1052 WVS1052 K66588 JG66588 TC66588 ACY66588 AMU66588 AWQ66588 BGM66588 BQI66588 CAE66588 CKA66588 CTW66588 DDS66588 DNO66588 DXK66588 EHG66588 ERC66588 FAY66588 FKU66588 FUQ66588 GEM66588 GOI66588 GYE66588 HIA66588 HRW66588 IBS66588 ILO66588 IVK66588 JFG66588 JPC66588 JYY66588 KIU66588 KSQ66588 LCM66588 LMI66588 LWE66588 MGA66588 MPW66588 MZS66588 NJO66588 NTK66588 ODG66588 ONC66588 OWY66588 PGU66588 PQQ66588 QAM66588 QKI66588 QUE66588 REA66588 RNW66588 RXS66588 SHO66588 SRK66588 TBG66588 TLC66588 TUY66588 UEU66588 UOQ66588 UYM66588 VII66588 VSE66588 WCA66588 WLW66588 WVS66588 K132124 JG132124 TC132124 ACY132124 AMU132124 AWQ132124 BGM132124 BQI132124 CAE132124 CKA132124 CTW132124 DDS132124 DNO132124 DXK132124 EHG132124 ERC132124 FAY132124 FKU132124 FUQ132124 GEM132124 GOI132124 GYE132124 HIA132124 HRW132124 IBS132124 ILO132124 IVK132124 JFG132124 JPC132124 JYY132124 KIU132124 KSQ132124 LCM132124 LMI132124 LWE132124 MGA132124 MPW132124 MZS132124 NJO132124 NTK132124 ODG132124 ONC132124 OWY132124 PGU132124 PQQ132124 QAM132124 QKI132124 QUE132124 REA132124 RNW132124 RXS132124 SHO132124 SRK132124 TBG132124 TLC132124 TUY132124 UEU132124 UOQ132124 UYM132124 VII132124 VSE132124 WCA132124 WLW132124 WVS132124 K197660 JG197660 TC197660 ACY197660 AMU197660 AWQ197660 BGM197660 BQI197660 CAE197660 CKA197660 CTW197660 DDS197660 DNO197660 DXK197660 EHG197660 ERC197660 FAY197660 FKU197660 FUQ197660 GEM197660 GOI197660 GYE197660 HIA197660 HRW197660 IBS197660 ILO197660 IVK197660 JFG197660 JPC197660 JYY197660 KIU197660 KSQ197660 LCM197660 LMI197660 LWE197660 MGA197660 MPW197660 MZS197660 NJO197660 NTK197660 ODG197660 ONC197660 OWY197660 PGU197660 PQQ197660 QAM197660 QKI197660 QUE197660 REA197660 RNW197660 RXS197660 SHO197660 SRK197660 TBG197660 TLC197660 TUY197660 UEU197660 UOQ197660 UYM197660 VII197660 VSE197660 WCA197660 WLW197660 WVS197660 K263196 JG263196 TC263196 ACY263196 AMU263196 AWQ263196 BGM263196 BQI263196 CAE263196 CKA263196 CTW263196 DDS263196 DNO263196 DXK263196 EHG263196 ERC263196 FAY263196 FKU263196 FUQ263196 GEM263196 GOI263196 GYE263196 HIA263196 HRW263196 IBS263196 ILO263196 IVK263196 JFG263196 JPC263196 JYY263196 KIU263196 KSQ263196 LCM263196 LMI263196 LWE263196 MGA263196 MPW263196 MZS263196 NJO263196 NTK263196 ODG263196 ONC263196 OWY263196 PGU263196 PQQ263196 QAM263196 QKI263196 QUE263196 REA263196 RNW263196 RXS263196 SHO263196 SRK263196 TBG263196 TLC263196 TUY263196 UEU263196 UOQ263196 UYM263196 VII263196 VSE263196 WCA263196 WLW263196 WVS263196 K328732 JG328732 TC328732 ACY328732 AMU328732 AWQ328732 BGM328732 BQI328732 CAE328732 CKA328732 CTW328732 DDS328732 DNO328732 DXK328732 EHG328732 ERC328732 FAY328732 FKU328732 FUQ328732 GEM328732 GOI328732 GYE328732 HIA328732 HRW328732 IBS328732 ILO328732 IVK328732 JFG328732 JPC328732 JYY328732 KIU328732 KSQ328732 LCM328732 LMI328732 LWE328732 MGA328732 MPW328732 MZS328732 NJO328732 NTK328732 ODG328732 ONC328732 OWY328732 PGU328732 PQQ328732 QAM328732 QKI328732 QUE328732 REA328732 RNW328732 RXS328732 SHO328732 SRK328732 TBG328732 TLC328732 TUY328732 UEU328732 UOQ328732 UYM328732 VII328732 VSE328732 WCA328732 WLW328732 WVS328732 K394268 JG394268 TC394268 ACY394268 AMU394268 AWQ394268 BGM394268 BQI394268 CAE394268 CKA394268 CTW394268 DDS394268 DNO394268 DXK394268 EHG394268 ERC394268 FAY394268 FKU394268 FUQ394268 GEM394268 GOI394268 GYE394268 HIA394268 HRW394268 IBS394268 ILO394268 IVK394268 JFG394268 JPC394268 JYY394268 KIU394268 KSQ394268 LCM394268 LMI394268 LWE394268 MGA394268 MPW394268 MZS394268 NJO394268 NTK394268 ODG394268 ONC394268 OWY394268 PGU394268 PQQ394268 QAM394268 QKI394268 QUE394268 REA394268 RNW394268 RXS394268 SHO394268 SRK394268 TBG394268 TLC394268 TUY394268 UEU394268 UOQ394268 UYM394268 VII394268 VSE394268 WCA394268 WLW394268 WVS394268 K459804 JG459804 TC459804 ACY459804 AMU459804 AWQ459804 BGM459804 BQI459804 CAE459804 CKA459804 CTW459804 DDS459804 DNO459804 DXK459804 EHG459804 ERC459804 FAY459804 FKU459804 FUQ459804 GEM459804 GOI459804 GYE459804 HIA459804 HRW459804 IBS459804 ILO459804 IVK459804 JFG459804 JPC459804 JYY459804 KIU459804 KSQ459804 LCM459804 LMI459804 LWE459804 MGA459804 MPW459804 MZS459804 NJO459804 NTK459804 ODG459804 ONC459804 OWY459804 PGU459804 PQQ459804 QAM459804 QKI459804 QUE459804 REA459804 RNW459804 RXS459804 SHO459804 SRK459804 TBG459804 TLC459804 TUY459804 UEU459804 UOQ459804 UYM459804 VII459804 VSE459804 WCA459804 WLW459804 WVS459804 K525340 JG525340 TC525340 ACY525340 AMU525340 AWQ525340 BGM525340 BQI525340 CAE525340 CKA525340 CTW525340 DDS525340 DNO525340 DXK525340 EHG525340 ERC525340 FAY525340 FKU525340 FUQ525340 GEM525340 GOI525340 GYE525340 HIA525340 HRW525340 IBS525340 ILO525340 IVK525340 JFG525340 JPC525340 JYY525340 KIU525340 KSQ525340 LCM525340 LMI525340 LWE525340 MGA525340 MPW525340 MZS525340 NJO525340 NTK525340 ODG525340 ONC525340 OWY525340 PGU525340 PQQ525340 QAM525340 QKI525340 QUE525340 REA525340 RNW525340 RXS525340 SHO525340 SRK525340 TBG525340 TLC525340 TUY525340 UEU525340 UOQ525340 UYM525340 VII525340 VSE525340 WCA525340 WLW525340 WVS525340 K590876 JG590876 TC590876 ACY590876 AMU590876 AWQ590876 BGM590876 BQI590876 CAE590876 CKA590876 CTW590876 DDS590876 DNO590876 DXK590876 EHG590876 ERC590876 FAY590876 FKU590876 FUQ590876 GEM590876 GOI590876 GYE590876 HIA590876 HRW590876 IBS590876 ILO590876 IVK590876 JFG590876 JPC590876 JYY590876 KIU590876 KSQ590876 LCM590876 LMI590876 LWE590876 MGA590876 MPW590876 MZS590876 NJO590876 NTK590876 ODG590876 ONC590876 OWY590876 PGU590876 PQQ590876 QAM590876 QKI590876 QUE590876 REA590876 RNW590876 RXS590876 SHO590876 SRK590876 TBG590876 TLC590876 TUY590876 UEU590876 UOQ590876 UYM590876 VII590876 VSE590876 WCA590876 WLW590876 WVS590876 K656412 JG656412 TC656412 ACY656412 AMU656412 AWQ656412 BGM656412 BQI656412 CAE656412 CKA656412 CTW656412 DDS656412 DNO656412 DXK656412 EHG656412 ERC656412 FAY656412 FKU656412 FUQ656412 GEM656412 GOI656412 GYE656412 HIA656412 HRW656412 IBS656412 ILO656412 IVK656412 JFG656412 JPC656412 JYY656412 KIU656412 KSQ656412 LCM656412 LMI656412 LWE656412 MGA656412 MPW656412 MZS656412 NJO656412 NTK656412 ODG656412 ONC656412 OWY656412 PGU656412 PQQ656412 QAM656412 QKI656412 QUE656412 REA656412 RNW656412 RXS656412 SHO656412 SRK656412 TBG656412 TLC656412 TUY656412 UEU656412 UOQ656412 UYM656412 VII656412 VSE656412 WCA656412 WLW656412 WVS656412 K721948 JG721948 TC721948 ACY721948 AMU721948 AWQ721948 BGM721948 BQI721948 CAE721948 CKA721948 CTW721948 DDS721948 DNO721948 DXK721948 EHG721948 ERC721948 FAY721948 FKU721948 FUQ721948 GEM721948 GOI721948 GYE721948 HIA721948 HRW721948 IBS721948 ILO721948 IVK721948 JFG721948 JPC721948 JYY721948 KIU721948 KSQ721948 LCM721948 LMI721948 LWE721948 MGA721948 MPW721948 MZS721948 NJO721948 NTK721948 ODG721948 ONC721948 OWY721948 PGU721948 PQQ721948 QAM721948 QKI721948 QUE721948 REA721948 RNW721948 RXS721948 SHO721948 SRK721948 TBG721948 TLC721948 TUY721948 UEU721948 UOQ721948 UYM721948 VII721948 VSE721948 WCA721948 WLW721948 WVS721948 K787484 JG787484 TC787484 ACY787484 AMU787484 AWQ787484 BGM787484 BQI787484 CAE787484 CKA787484 CTW787484 DDS787484 DNO787484 DXK787484 EHG787484 ERC787484 FAY787484 FKU787484 FUQ787484 GEM787484 GOI787484 GYE787484 HIA787484 HRW787484 IBS787484 ILO787484 IVK787484 JFG787484 JPC787484 JYY787484 KIU787484 KSQ787484 LCM787484 LMI787484 LWE787484 MGA787484 MPW787484 MZS787484 NJO787484 NTK787484 ODG787484 ONC787484 OWY787484 PGU787484 PQQ787484 QAM787484 QKI787484 QUE787484 REA787484 RNW787484 RXS787484 SHO787484 SRK787484 TBG787484 TLC787484 TUY787484 UEU787484 UOQ787484 UYM787484 VII787484 VSE787484 WCA787484 WLW787484 WVS787484 K853020 JG853020 TC853020 ACY853020 AMU853020 AWQ853020 BGM853020 BQI853020 CAE853020 CKA853020 CTW853020 DDS853020 DNO853020 DXK853020 EHG853020 ERC853020 FAY853020 FKU853020 FUQ853020 GEM853020 GOI853020 GYE853020 HIA853020 HRW853020 IBS853020 ILO853020 IVK853020 JFG853020 JPC853020 JYY853020 KIU853020 KSQ853020 LCM853020 LMI853020 LWE853020 MGA853020 MPW853020 MZS853020 NJO853020 NTK853020 ODG853020 ONC853020 OWY853020 PGU853020 PQQ853020 QAM853020 QKI853020 QUE853020 REA853020 RNW853020 RXS853020 SHO853020 SRK853020 TBG853020 TLC853020 TUY853020 UEU853020 UOQ853020 UYM853020 VII853020 VSE853020 WCA853020 WLW853020 WVS853020 K918556 JG918556 TC918556 ACY918556 AMU918556 AWQ918556 BGM918556 BQI918556 CAE918556 CKA918556 CTW918556 DDS918556 DNO918556 DXK918556 EHG918556 ERC918556 FAY918556 FKU918556 FUQ918556 GEM918556 GOI918556 GYE918556 HIA918556 HRW918556 IBS918556 ILO918556 IVK918556 JFG918556 JPC918556 JYY918556 KIU918556 KSQ918556 LCM918556 LMI918556 LWE918556 MGA918556 MPW918556 MZS918556 NJO918556 NTK918556 ODG918556 ONC918556 OWY918556 PGU918556 PQQ918556 QAM918556 QKI918556 QUE918556 REA918556 RNW918556 RXS918556 SHO918556 SRK918556 TBG918556 TLC918556 TUY918556 UEU918556 UOQ918556 UYM918556 VII918556 VSE918556 WCA918556 WLW918556 WVS918556 K984092 JG984092 TC984092 ACY984092 AMU984092 AWQ984092 BGM984092 BQI984092 CAE984092 CKA984092 CTW984092 DDS984092 DNO984092 DXK984092 EHG984092 ERC984092 FAY984092 FKU984092 FUQ984092 GEM984092 GOI984092 GYE984092 HIA984092 HRW984092 IBS984092 ILO984092 IVK984092 JFG984092 JPC984092 JYY984092 KIU984092 KSQ984092 LCM984092 LMI984092 LWE984092 MGA984092 MPW984092 MZS984092 NJO984092 NTK984092 ODG984092 ONC984092 OWY984092 PGU984092 PQQ984092 QAM984092 QKI984092 QUE984092 REA984092 RNW984092 RXS984092 SHO984092 SRK984092 TBG984092 TLC984092 TUY984092 UEU984092 UOQ984092 UYM984092 VII984092 VSE984092 WCA984092 WLW984092 WVS984092 K995 JG1109 TC1109 ACY1109 AMU1109 AWQ1109 BGM1109 BQI1109 CAE1109 CKA1109 CTW1109 DDS1109 DNO1109 DXK1109 EHG1109 ERC1109 FAY1109 FKU1109 FUQ1109 GEM1109 GOI1109 GYE1109 HIA1109 HRW1109 IBS1109 ILO1109 IVK1109 JFG1109 JPC1109 JYY1109 KIU1109 KSQ1109 LCM1109 LMI1109 LWE1109 MGA1109 MPW1109 MZS1109 NJO1109 NTK1109 ODG1109 ONC1109 OWY1109 PGU1109 PQQ1109 QAM1109 QKI1109 QUE1109 REA1109 RNW1109 RXS1109 SHO1109 SRK1109 TBG1109 TLC1109 TUY1109 UEU1109 UOQ1109 UYM1109 VII1109 VSE1109 WCA1109 WLW1109 WVS1109 K66645 JG66645 TC66645 ACY66645 AMU66645 AWQ66645 BGM66645 BQI66645 CAE66645 CKA66645 CTW66645 DDS66645 DNO66645 DXK66645 EHG66645 ERC66645 FAY66645 FKU66645 FUQ66645 GEM66645 GOI66645 GYE66645 HIA66645 HRW66645 IBS66645 ILO66645 IVK66645 JFG66645 JPC66645 JYY66645 KIU66645 KSQ66645 LCM66645 LMI66645 LWE66645 MGA66645 MPW66645 MZS66645 NJO66645 NTK66645 ODG66645 ONC66645 OWY66645 PGU66645 PQQ66645 QAM66645 QKI66645 QUE66645 REA66645 RNW66645 RXS66645 SHO66645 SRK66645 TBG66645 TLC66645 TUY66645 UEU66645 UOQ66645 UYM66645 VII66645 VSE66645 WCA66645 WLW66645 WVS66645 K132181 JG132181 TC132181 ACY132181 AMU132181 AWQ132181 BGM132181 BQI132181 CAE132181 CKA132181 CTW132181 DDS132181 DNO132181 DXK132181 EHG132181 ERC132181 FAY132181 FKU132181 FUQ132181 GEM132181 GOI132181 GYE132181 HIA132181 HRW132181 IBS132181 ILO132181 IVK132181 JFG132181 JPC132181 JYY132181 KIU132181 KSQ132181 LCM132181 LMI132181 LWE132181 MGA132181 MPW132181 MZS132181 NJO132181 NTK132181 ODG132181 ONC132181 OWY132181 PGU132181 PQQ132181 QAM132181 QKI132181 QUE132181 REA132181 RNW132181 RXS132181 SHO132181 SRK132181 TBG132181 TLC132181 TUY132181 UEU132181 UOQ132181 UYM132181 VII132181 VSE132181 WCA132181 WLW132181 WVS132181 K197717 JG197717 TC197717 ACY197717 AMU197717 AWQ197717 BGM197717 BQI197717 CAE197717 CKA197717 CTW197717 DDS197717 DNO197717 DXK197717 EHG197717 ERC197717 FAY197717 FKU197717 FUQ197717 GEM197717 GOI197717 GYE197717 HIA197717 HRW197717 IBS197717 ILO197717 IVK197717 JFG197717 JPC197717 JYY197717 KIU197717 KSQ197717 LCM197717 LMI197717 LWE197717 MGA197717 MPW197717 MZS197717 NJO197717 NTK197717 ODG197717 ONC197717 OWY197717 PGU197717 PQQ197717 QAM197717 QKI197717 QUE197717 REA197717 RNW197717 RXS197717 SHO197717 SRK197717 TBG197717 TLC197717 TUY197717 UEU197717 UOQ197717 UYM197717 VII197717 VSE197717 WCA197717 WLW197717 WVS197717 K263253 JG263253 TC263253 ACY263253 AMU263253 AWQ263253 BGM263253 BQI263253 CAE263253 CKA263253 CTW263253 DDS263253 DNO263253 DXK263253 EHG263253 ERC263253 FAY263253 FKU263253 FUQ263253 GEM263253 GOI263253 GYE263253 HIA263253 HRW263253 IBS263253 ILO263253 IVK263253 JFG263253 JPC263253 JYY263253 KIU263253 KSQ263253 LCM263253 LMI263253 LWE263253 MGA263253 MPW263253 MZS263253 NJO263253 NTK263253 ODG263253 ONC263253 OWY263253 PGU263253 PQQ263253 QAM263253 QKI263253 QUE263253 REA263253 RNW263253 RXS263253 SHO263253 SRK263253 TBG263253 TLC263253 TUY263253 UEU263253 UOQ263253 UYM263253 VII263253 VSE263253 WCA263253 WLW263253 WVS263253 K328789 JG328789 TC328789 ACY328789 AMU328789 AWQ328789 BGM328789 BQI328789 CAE328789 CKA328789 CTW328789 DDS328789 DNO328789 DXK328789 EHG328789 ERC328789 FAY328789 FKU328789 FUQ328789 GEM328789 GOI328789 GYE328789 HIA328789 HRW328789 IBS328789 ILO328789 IVK328789 JFG328789 JPC328789 JYY328789 KIU328789 KSQ328789 LCM328789 LMI328789 LWE328789 MGA328789 MPW328789 MZS328789 NJO328789 NTK328789 ODG328789 ONC328789 OWY328789 PGU328789 PQQ328789 QAM328789 QKI328789 QUE328789 REA328789 RNW328789 RXS328789 SHO328789 SRK328789 TBG328789 TLC328789 TUY328789 UEU328789 UOQ328789 UYM328789 VII328789 VSE328789 WCA328789 WLW328789 WVS328789 K394325 JG394325 TC394325 ACY394325 AMU394325 AWQ394325 BGM394325 BQI394325 CAE394325 CKA394325 CTW394325 DDS394325 DNO394325 DXK394325 EHG394325 ERC394325 FAY394325 FKU394325 FUQ394325 GEM394325 GOI394325 GYE394325 HIA394325 HRW394325 IBS394325 ILO394325 IVK394325 JFG394325 JPC394325 JYY394325 KIU394325 KSQ394325 LCM394325 LMI394325 LWE394325 MGA394325 MPW394325 MZS394325 NJO394325 NTK394325 ODG394325 ONC394325 OWY394325 PGU394325 PQQ394325 QAM394325 QKI394325 QUE394325 REA394325 RNW394325 RXS394325 SHO394325 SRK394325 TBG394325 TLC394325 TUY394325 UEU394325 UOQ394325 UYM394325 VII394325 VSE394325 WCA394325 WLW394325 WVS394325 K459861 JG459861 TC459861 ACY459861 AMU459861 AWQ459861 BGM459861 BQI459861 CAE459861 CKA459861 CTW459861 DDS459861 DNO459861 DXK459861 EHG459861 ERC459861 FAY459861 FKU459861 FUQ459861 GEM459861 GOI459861 GYE459861 HIA459861 HRW459861 IBS459861 ILO459861 IVK459861 JFG459861 JPC459861 JYY459861 KIU459861 KSQ459861 LCM459861 LMI459861 LWE459861 MGA459861 MPW459861 MZS459861 NJO459861 NTK459861 ODG459861 ONC459861 OWY459861 PGU459861 PQQ459861 QAM459861 QKI459861 QUE459861 REA459861 RNW459861 RXS459861 SHO459861 SRK459861 TBG459861 TLC459861 TUY459861 UEU459861 UOQ459861 UYM459861 VII459861 VSE459861 WCA459861 WLW459861 WVS459861 K525397 JG525397 TC525397 ACY525397 AMU525397 AWQ525397 BGM525397 BQI525397 CAE525397 CKA525397 CTW525397 DDS525397 DNO525397 DXK525397 EHG525397 ERC525397 FAY525397 FKU525397 FUQ525397 GEM525397 GOI525397 GYE525397 HIA525397 HRW525397 IBS525397 ILO525397 IVK525397 JFG525397 JPC525397 JYY525397 KIU525397 KSQ525397 LCM525397 LMI525397 LWE525397 MGA525397 MPW525397 MZS525397 NJO525397 NTK525397 ODG525397 ONC525397 OWY525397 PGU525397 PQQ525397 QAM525397 QKI525397 QUE525397 REA525397 RNW525397 RXS525397 SHO525397 SRK525397 TBG525397 TLC525397 TUY525397 UEU525397 UOQ525397 UYM525397 VII525397 VSE525397 WCA525397 WLW525397 WVS525397 K590933 JG590933 TC590933 ACY590933 AMU590933 AWQ590933 BGM590933 BQI590933 CAE590933 CKA590933 CTW590933 DDS590933 DNO590933 DXK590933 EHG590933 ERC590933 FAY590933 FKU590933 FUQ590933 GEM590933 GOI590933 GYE590933 HIA590933 HRW590933 IBS590933 ILO590933 IVK590933 JFG590933 JPC590933 JYY590933 KIU590933 KSQ590933 LCM590933 LMI590933 LWE590933 MGA590933 MPW590933 MZS590933 NJO590933 NTK590933 ODG590933 ONC590933 OWY590933 PGU590933 PQQ590933 QAM590933 QKI590933 QUE590933 REA590933 RNW590933 RXS590933 SHO590933 SRK590933 TBG590933 TLC590933 TUY590933 UEU590933 UOQ590933 UYM590933 VII590933 VSE590933 WCA590933 WLW590933 WVS590933 K656469 JG656469 TC656469 ACY656469 AMU656469 AWQ656469 BGM656469 BQI656469 CAE656469 CKA656469 CTW656469 DDS656469 DNO656469 DXK656469 EHG656469 ERC656469 FAY656469 FKU656469 FUQ656469 GEM656469 GOI656469 GYE656469 HIA656469 HRW656469 IBS656469 ILO656469 IVK656469 JFG656469 JPC656469 JYY656469 KIU656469 KSQ656469 LCM656469 LMI656469 LWE656469 MGA656469 MPW656469 MZS656469 NJO656469 NTK656469 ODG656469 ONC656469 OWY656469 PGU656469 PQQ656469 QAM656469 QKI656469 QUE656469 REA656469 RNW656469 RXS656469 SHO656469 SRK656469 TBG656469 TLC656469 TUY656469 UEU656469 UOQ656469 UYM656469 VII656469 VSE656469 WCA656469 WLW656469 WVS656469 K722005 JG722005 TC722005 ACY722005 AMU722005 AWQ722005 BGM722005 BQI722005 CAE722005 CKA722005 CTW722005 DDS722005 DNO722005 DXK722005 EHG722005 ERC722005 FAY722005 FKU722005 FUQ722005 GEM722005 GOI722005 GYE722005 HIA722005 HRW722005 IBS722005 ILO722005 IVK722005 JFG722005 JPC722005 JYY722005 KIU722005 KSQ722005 LCM722005 LMI722005 LWE722005 MGA722005 MPW722005 MZS722005 NJO722005 NTK722005 ODG722005 ONC722005 OWY722005 PGU722005 PQQ722005 QAM722005 QKI722005 QUE722005 REA722005 RNW722005 RXS722005 SHO722005 SRK722005 TBG722005 TLC722005 TUY722005 UEU722005 UOQ722005 UYM722005 VII722005 VSE722005 WCA722005 WLW722005 WVS722005 K787541 JG787541 TC787541 ACY787541 AMU787541 AWQ787541 BGM787541 BQI787541 CAE787541 CKA787541 CTW787541 DDS787541 DNO787541 DXK787541 EHG787541 ERC787541 FAY787541 FKU787541 FUQ787541 GEM787541 GOI787541 GYE787541 HIA787541 HRW787541 IBS787541 ILO787541 IVK787541 JFG787541 JPC787541 JYY787541 KIU787541 KSQ787541 LCM787541 LMI787541 LWE787541 MGA787541 MPW787541 MZS787541 NJO787541 NTK787541 ODG787541 ONC787541 OWY787541 PGU787541 PQQ787541 QAM787541 QKI787541 QUE787541 REA787541 RNW787541 RXS787541 SHO787541 SRK787541 TBG787541 TLC787541 TUY787541 UEU787541 UOQ787541 UYM787541 VII787541 VSE787541 WCA787541 WLW787541 WVS787541 K853077 JG853077 TC853077 ACY853077 AMU853077 AWQ853077 BGM853077 BQI853077 CAE853077 CKA853077 CTW853077 DDS853077 DNO853077 DXK853077 EHG853077 ERC853077 FAY853077 FKU853077 FUQ853077 GEM853077 GOI853077 GYE853077 HIA853077 HRW853077 IBS853077 ILO853077 IVK853077 JFG853077 JPC853077 JYY853077 KIU853077 KSQ853077 LCM853077 LMI853077 LWE853077 MGA853077 MPW853077 MZS853077 NJO853077 NTK853077 ODG853077 ONC853077 OWY853077 PGU853077 PQQ853077 QAM853077 QKI853077 QUE853077 REA853077 RNW853077 RXS853077 SHO853077 SRK853077 TBG853077 TLC853077 TUY853077 UEU853077 UOQ853077 UYM853077 VII853077 VSE853077 WCA853077 WLW853077 WVS853077 K918613 JG918613 TC918613 ACY918613 AMU918613 AWQ918613 BGM918613 BQI918613 CAE918613 CKA918613 CTW918613 DDS918613 DNO918613 DXK918613 EHG918613 ERC918613 FAY918613 FKU918613 FUQ918613 GEM918613 GOI918613 GYE918613 HIA918613 HRW918613 IBS918613 ILO918613 IVK918613 JFG918613 JPC918613 JYY918613 KIU918613 KSQ918613 LCM918613 LMI918613 LWE918613 MGA918613 MPW918613 MZS918613 NJO918613 NTK918613 ODG918613 ONC918613 OWY918613 PGU918613 PQQ918613 QAM918613 QKI918613 QUE918613 REA918613 RNW918613 RXS918613 SHO918613 SRK918613 TBG918613 TLC918613 TUY918613 UEU918613 UOQ918613 UYM918613 VII918613 VSE918613 WCA918613 WLW918613 WVS918613 K984149 JG984149 TC984149 ACY984149 AMU984149 AWQ984149 BGM984149 BQI984149 CAE984149 CKA984149 CTW984149 DDS984149 DNO984149 DXK984149 EHG984149 ERC984149 FAY984149 FKU984149 FUQ984149 GEM984149 GOI984149 GYE984149 HIA984149 HRW984149 IBS984149 ILO984149 IVK984149 JFG984149 JPC984149 JYY984149 KIU984149 KSQ984149 LCM984149 LMI984149 LWE984149 MGA984149 MPW984149 MZS984149 NJO984149 NTK984149 ODG984149 ONC984149 OWY984149 PGU984149 PQQ984149 QAM984149 QKI984149 QUE984149 REA984149 RNW984149 RXS984149 SHO984149 SRK984149 TBG984149 TLC984149 TUY984149 UEU984149 UOQ984149 UYM984149 VII984149 VSE984149 WCA984149 WLW984149 WVS984149 K1052 JG1166 TC1166 ACY1166 AMU1166 AWQ1166 BGM1166 BQI1166 CAE1166 CKA1166 CTW1166 DDS1166 DNO1166 DXK1166 EHG1166 ERC1166 FAY1166 FKU1166 FUQ1166 GEM1166 GOI1166 GYE1166 HIA1166 HRW1166 IBS1166 ILO1166 IVK1166 JFG1166 JPC1166 JYY1166 KIU1166 KSQ1166 LCM1166 LMI1166 LWE1166 MGA1166 MPW1166 MZS1166 NJO1166 NTK1166 ODG1166 ONC1166 OWY1166 PGU1166 PQQ1166 QAM1166 QKI1166 QUE1166 REA1166 RNW1166 RXS1166 SHO1166 SRK1166 TBG1166 TLC1166 TUY1166 UEU1166 UOQ1166 UYM1166 VII1166 VSE1166 WCA1166 WLW1166 WVS1166 K66702 JG66702 TC66702 ACY66702 AMU66702 AWQ66702 BGM66702 BQI66702 CAE66702 CKA66702 CTW66702 DDS66702 DNO66702 DXK66702 EHG66702 ERC66702 FAY66702 FKU66702 FUQ66702 GEM66702 GOI66702 GYE66702 HIA66702 HRW66702 IBS66702 ILO66702 IVK66702 JFG66702 JPC66702 JYY66702 KIU66702 KSQ66702 LCM66702 LMI66702 LWE66702 MGA66702 MPW66702 MZS66702 NJO66702 NTK66702 ODG66702 ONC66702 OWY66702 PGU66702 PQQ66702 QAM66702 QKI66702 QUE66702 REA66702 RNW66702 RXS66702 SHO66702 SRK66702 TBG66702 TLC66702 TUY66702 UEU66702 UOQ66702 UYM66702 VII66702 VSE66702 WCA66702 WLW66702 WVS66702 K132238 JG132238 TC132238 ACY132238 AMU132238 AWQ132238 BGM132238 BQI132238 CAE132238 CKA132238 CTW132238 DDS132238 DNO132238 DXK132238 EHG132238 ERC132238 FAY132238 FKU132238 FUQ132238 GEM132238 GOI132238 GYE132238 HIA132238 HRW132238 IBS132238 ILO132238 IVK132238 JFG132238 JPC132238 JYY132238 KIU132238 KSQ132238 LCM132238 LMI132238 LWE132238 MGA132238 MPW132238 MZS132238 NJO132238 NTK132238 ODG132238 ONC132238 OWY132238 PGU132238 PQQ132238 QAM132238 QKI132238 QUE132238 REA132238 RNW132238 RXS132238 SHO132238 SRK132238 TBG132238 TLC132238 TUY132238 UEU132238 UOQ132238 UYM132238 VII132238 VSE132238 WCA132238 WLW132238 WVS132238 K197774 JG197774 TC197774 ACY197774 AMU197774 AWQ197774 BGM197774 BQI197774 CAE197774 CKA197774 CTW197774 DDS197774 DNO197774 DXK197774 EHG197774 ERC197774 FAY197774 FKU197774 FUQ197774 GEM197774 GOI197774 GYE197774 HIA197774 HRW197774 IBS197774 ILO197774 IVK197774 JFG197774 JPC197774 JYY197774 KIU197774 KSQ197774 LCM197774 LMI197774 LWE197774 MGA197774 MPW197774 MZS197774 NJO197774 NTK197774 ODG197774 ONC197774 OWY197774 PGU197774 PQQ197774 QAM197774 QKI197774 QUE197774 REA197774 RNW197774 RXS197774 SHO197774 SRK197774 TBG197774 TLC197774 TUY197774 UEU197774 UOQ197774 UYM197774 VII197774 VSE197774 WCA197774 WLW197774 WVS197774 K263310 JG263310 TC263310 ACY263310 AMU263310 AWQ263310 BGM263310 BQI263310 CAE263310 CKA263310 CTW263310 DDS263310 DNO263310 DXK263310 EHG263310 ERC263310 FAY263310 FKU263310 FUQ263310 GEM263310 GOI263310 GYE263310 HIA263310 HRW263310 IBS263310 ILO263310 IVK263310 JFG263310 JPC263310 JYY263310 KIU263310 KSQ263310 LCM263310 LMI263310 LWE263310 MGA263310 MPW263310 MZS263310 NJO263310 NTK263310 ODG263310 ONC263310 OWY263310 PGU263310 PQQ263310 QAM263310 QKI263310 QUE263310 REA263310 RNW263310 RXS263310 SHO263310 SRK263310 TBG263310 TLC263310 TUY263310 UEU263310 UOQ263310 UYM263310 VII263310 VSE263310 WCA263310 WLW263310 WVS263310 K328846 JG328846 TC328846 ACY328846 AMU328846 AWQ328846 BGM328846 BQI328846 CAE328846 CKA328846 CTW328846 DDS328846 DNO328846 DXK328846 EHG328846 ERC328846 FAY328846 FKU328846 FUQ328846 GEM328846 GOI328846 GYE328846 HIA328846 HRW328846 IBS328846 ILO328846 IVK328846 JFG328846 JPC328846 JYY328846 KIU328846 KSQ328846 LCM328846 LMI328846 LWE328846 MGA328846 MPW328846 MZS328846 NJO328846 NTK328846 ODG328846 ONC328846 OWY328846 PGU328846 PQQ328846 QAM328846 QKI328846 QUE328846 REA328846 RNW328846 RXS328846 SHO328846 SRK328846 TBG328846 TLC328846 TUY328846 UEU328846 UOQ328846 UYM328846 VII328846 VSE328846 WCA328846 WLW328846 WVS328846 K394382 JG394382 TC394382 ACY394382 AMU394382 AWQ394382 BGM394382 BQI394382 CAE394382 CKA394382 CTW394382 DDS394382 DNO394382 DXK394382 EHG394382 ERC394382 FAY394382 FKU394382 FUQ394382 GEM394382 GOI394382 GYE394382 HIA394382 HRW394382 IBS394382 ILO394382 IVK394382 JFG394382 JPC394382 JYY394382 KIU394382 KSQ394382 LCM394382 LMI394382 LWE394382 MGA394382 MPW394382 MZS394382 NJO394382 NTK394382 ODG394382 ONC394382 OWY394382 PGU394382 PQQ394382 QAM394382 QKI394382 QUE394382 REA394382 RNW394382 RXS394382 SHO394382 SRK394382 TBG394382 TLC394382 TUY394382 UEU394382 UOQ394382 UYM394382 VII394382 VSE394382 WCA394382 WLW394382 WVS394382 K459918 JG459918 TC459918 ACY459918 AMU459918 AWQ459918 BGM459918 BQI459918 CAE459918 CKA459918 CTW459918 DDS459918 DNO459918 DXK459918 EHG459918 ERC459918 FAY459918 FKU459918 FUQ459918 GEM459918 GOI459918 GYE459918 HIA459918 HRW459918 IBS459918 ILO459918 IVK459918 JFG459918 JPC459918 JYY459918 KIU459918 KSQ459918 LCM459918 LMI459918 LWE459918 MGA459918 MPW459918 MZS459918 NJO459918 NTK459918 ODG459918 ONC459918 OWY459918 PGU459918 PQQ459918 QAM459918 QKI459918 QUE459918 REA459918 RNW459918 RXS459918 SHO459918 SRK459918 TBG459918 TLC459918 TUY459918 UEU459918 UOQ459918 UYM459918 VII459918 VSE459918 WCA459918 WLW459918 WVS459918 K525454 JG525454 TC525454 ACY525454 AMU525454 AWQ525454 BGM525454 BQI525454 CAE525454 CKA525454 CTW525454 DDS525454 DNO525454 DXK525454 EHG525454 ERC525454 FAY525454 FKU525454 FUQ525454 GEM525454 GOI525454 GYE525454 HIA525454 HRW525454 IBS525454 ILO525454 IVK525454 JFG525454 JPC525454 JYY525454 KIU525454 KSQ525454 LCM525454 LMI525454 LWE525454 MGA525454 MPW525454 MZS525454 NJO525454 NTK525454 ODG525454 ONC525454 OWY525454 PGU525454 PQQ525454 QAM525454 QKI525454 QUE525454 REA525454 RNW525454 RXS525454 SHO525454 SRK525454 TBG525454 TLC525454 TUY525454 UEU525454 UOQ525454 UYM525454 VII525454 VSE525454 WCA525454 WLW525454 WVS525454 K590990 JG590990 TC590990 ACY590990 AMU590990 AWQ590990 BGM590990 BQI590990 CAE590990 CKA590990 CTW590990 DDS590990 DNO590990 DXK590990 EHG590990 ERC590990 FAY590990 FKU590990 FUQ590990 GEM590990 GOI590990 GYE590990 HIA590990 HRW590990 IBS590990 ILO590990 IVK590990 JFG590990 JPC590990 JYY590990 KIU590990 KSQ590990 LCM590990 LMI590990 LWE590990 MGA590990 MPW590990 MZS590990 NJO590990 NTK590990 ODG590990 ONC590990 OWY590990 PGU590990 PQQ590990 QAM590990 QKI590990 QUE590990 REA590990 RNW590990 RXS590990 SHO590990 SRK590990 TBG590990 TLC590990 TUY590990 UEU590990 UOQ590990 UYM590990 VII590990 VSE590990 WCA590990 WLW590990 WVS590990 K656526 JG656526 TC656526 ACY656526 AMU656526 AWQ656526 BGM656526 BQI656526 CAE656526 CKA656526 CTW656526 DDS656526 DNO656526 DXK656526 EHG656526 ERC656526 FAY656526 FKU656526 FUQ656526 GEM656526 GOI656526 GYE656526 HIA656526 HRW656526 IBS656526 ILO656526 IVK656526 JFG656526 JPC656526 JYY656526 KIU656526 KSQ656526 LCM656526 LMI656526 LWE656526 MGA656526 MPW656526 MZS656526 NJO656526 NTK656526 ODG656526 ONC656526 OWY656526 PGU656526 PQQ656526 QAM656526 QKI656526 QUE656526 REA656526 RNW656526 RXS656526 SHO656526 SRK656526 TBG656526 TLC656526 TUY656526 UEU656526 UOQ656526 UYM656526 VII656526 VSE656526 WCA656526 WLW656526 WVS656526 K722062 JG722062 TC722062 ACY722062 AMU722062 AWQ722062 BGM722062 BQI722062 CAE722062 CKA722062 CTW722062 DDS722062 DNO722062 DXK722062 EHG722062 ERC722062 FAY722062 FKU722062 FUQ722062 GEM722062 GOI722062 GYE722062 HIA722062 HRW722062 IBS722062 ILO722062 IVK722062 JFG722062 JPC722062 JYY722062 KIU722062 KSQ722062 LCM722062 LMI722062 LWE722062 MGA722062 MPW722062 MZS722062 NJO722062 NTK722062 ODG722062 ONC722062 OWY722062 PGU722062 PQQ722062 QAM722062 QKI722062 QUE722062 REA722062 RNW722062 RXS722062 SHO722062 SRK722062 TBG722062 TLC722062 TUY722062 UEU722062 UOQ722062 UYM722062 VII722062 VSE722062 WCA722062 WLW722062 WVS722062 K787598 JG787598 TC787598 ACY787598 AMU787598 AWQ787598 BGM787598 BQI787598 CAE787598 CKA787598 CTW787598 DDS787598 DNO787598 DXK787598 EHG787598 ERC787598 FAY787598 FKU787598 FUQ787598 GEM787598 GOI787598 GYE787598 HIA787598 HRW787598 IBS787598 ILO787598 IVK787598 JFG787598 JPC787598 JYY787598 KIU787598 KSQ787598 LCM787598 LMI787598 LWE787598 MGA787598 MPW787598 MZS787598 NJO787598 NTK787598 ODG787598 ONC787598 OWY787598 PGU787598 PQQ787598 QAM787598 QKI787598 QUE787598 REA787598 RNW787598 RXS787598 SHO787598 SRK787598 TBG787598 TLC787598 TUY787598 UEU787598 UOQ787598 UYM787598 VII787598 VSE787598 WCA787598 WLW787598 WVS787598 K853134 JG853134 TC853134 ACY853134 AMU853134 AWQ853134 BGM853134 BQI853134 CAE853134 CKA853134 CTW853134 DDS853134 DNO853134 DXK853134 EHG853134 ERC853134 FAY853134 FKU853134 FUQ853134 GEM853134 GOI853134 GYE853134 HIA853134 HRW853134 IBS853134 ILO853134 IVK853134 JFG853134 JPC853134 JYY853134 KIU853134 KSQ853134 LCM853134 LMI853134 LWE853134 MGA853134 MPW853134 MZS853134 NJO853134 NTK853134 ODG853134 ONC853134 OWY853134 PGU853134 PQQ853134 QAM853134 QKI853134 QUE853134 REA853134 RNW853134 RXS853134 SHO853134 SRK853134 TBG853134 TLC853134 TUY853134 UEU853134 UOQ853134 UYM853134 VII853134 VSE853134 WCA853134 WLW853134 WVS853134 K918670 JG918670 TC918670 ACY918670 AMU918670 AWQ918670 BGM918670 BQI918670 CAE918670 CKA918670 CTW918670 DDS918670 DNO918670 DXK918670 EHG918670 ERC918670 FAY918670 FKU918670 FUQ918670 GEM918670 GOI918670 GYE918670 HIA918670 HRW918670 IBS918670 ILO918670 IVK918670 JFG918670 JPC918670 JYY918670 KIU918670 KSQ918670 LCM918670 LMI918670 LWE918670 MGA918670 MPW918670 MZS918670 NJO918670 NTK918670 ODG918670 ONC918670 OWY918670 PGU918670 PQQ918670 QAM918670 QKI918670 QUE918670 REA918670 RNW918670 RXS918670 SHO918670 SRK918670 TBG918670 TLC918670 TUY918670 UEU918670 UOQ918670 UYM918670 VII918670 VSE918670 WCA918670 WLW918670 WVS918670 K984206 JG984206 TC984206 ACY984206 AMU984206 AWQ984206 BGM984206 BQI984206 CAE984206 CKA984206 CTW984206 DDS984206 DNO984206 DXK984206 EHG984206 ERC984206 FAY984206 FKU984206 FUQ984206 GEM984206 GOI984206 GYE984206 HIA984206 HRW984206 IBS984206 ILO984206 IVK984206 JFG984206 JPC984206 JYY984206 KIU984206 KSQ984206 LCM984206 LMI984206 LWE984206 MGA984206 MPW984206 MZS984206 NJO984206 NTK984206 ODG984206 ONC984206 OWY984206 PGU984206 PQQ984206 QAM984206 QKI984206 QUE984206 REA984206 RNW984206 RXS984206 SHO984206 SRK984206 TBG984206 TLC984206 TUY984206 UEU984206 UOQ984206 UYM984206 VII984206 VSE984206 WCA984206 WLW984206 WVS984206 K1109 JG1223 TC1223 ACY1223 AMU1223 AWQ1223 BGM1223 BQI1223 CAE1223 CKA1223 CTW1223 DDS1223 DNO1223 DXK1223 EHG1223 ERC1223 FAY1223 FKU1223 FUQ1223 GEM1223 GOI1223 GYE1223 HIA1223 HRW1223 IBS1223 ILO1223 IVK1223 JFG1223 JPC1223 JYY1223 KIU1223 KSQ1223 LCM1223 LMI1223 LWE1223 MGA1223 MPW1223 MZS1223 NJO1223 NTK1223 ODG1223 ONC1223 OWY1223 PGU1223 PQQ1223 QAM1223 QKI1223 QUE1223 REA1223 RNW1223 RXS1223 SHO1223 SRK1223 TBG1223 TLC1223 TUY1223 UEU1223 UOQ1223 UYM1223 VII1223 VSE1223 WCA1223 WLW1223 WVS1223 K66759 JG66759 TC66759 ACY66759 AMU66759 AWQ66759 BGM66759 BQI66759 CAE66759 CKA66759 CTW66759 DDS66759 DNO66759 DXK66759 EHG66759 ERC66759 FAY66759 FKU66759 FUQ66759 GEM66759 GOI66759 GYE66759 HIA66759 HRW66759 IBS66759 ILO66759 IVK66759 JFG66759 JPC66759 JYY66759 KIU66759 KSQ66759 LCM66759 LMI66759 LWE66759 MGA66759 MPW66759 MZS66759 NJO66759 NTK66759 ODG66759 ONC66759 OWY66759 PGU66759 PQQ66759 QAM66759 QKI66759 QUE66759 REA66759 RNW66759 RXS66759 SHO66759 SRK66759 TBG66759 TLC66759 TUY66759 UEU66759 UOQ66759 UYM66759 VII66759 VSE66759 WCA66759 WLW66759 WVS66759 K132295 JG132295 TC132295 ACY132295 AMU132295 AWQ132295 BGM132295 BQI132295 CAE132295 CKA132295 CTW132295 DDS132295 DNO132295 DXK132295 EHG132295 ERC132295 FAY132295 FKU132295 FUQ132295 GEM132295 GOI132295 GYE132295 HIA132295 HRW132295 IBS132295 ILO132295 IVK132295 JFG132295 JPC132295 JYY132295 KIU132295 KSQ132295 LCM132295 LMI132295 LWE132295 MGA132295 MPW132295 MZS132295 NJO132295 NTK132295 ODG132295 ONC132295 OWY132295 PGU132295 PQQ132295 QAM132295 QKI132295 QUE132295 REA132295 RNW132295 RXS132295 SHO132295 SRK132295 TBG132295 TLC132295 TUY132295 UEU132295 UOQ132295 UYM132295 VII132295 VSE132295 WCA132295 WLW132295 WVS132295 K197831 JG197831 TC197831 ACY197831 AMU197831 AWQ197831 BGM197831 BQI197831 CAE197831 CKA197831 CTW197831 DDS197831 DNO197831 DXK197831 EHG197831 ERC197831 FAY197831 FKU197831 FUQ197831 GEM197831 GOI197831 GYE197831 HIA197831 HRW197831 IBS197831 ILO197831 IVK197831 JFG197831 JPC197831 JYY197831 KIU197831 KSQ197831 LCM197831 LMI197831 LWE197831 MGA197831 MPW197831 MZS197831 NJO197831 NTK197831 ODG197831 ONC197831 OWY197831 PGU197831 PQQ197831 QAM197831 QKI197831 QUE197831 REA197831 RNW197831 RXS197831 SHO197831 SRK197831 TBG197831 TLC197831 TUY197831 UEU197831 UOQ197831 UYM197831 VII197831 VSE197831 WCA197831 WLW197831 WVS197831 K263367 JG263367 TC263367 ACY263367 AMU263367 AWQ263367 BGM263367 BQI263367 CAE263367 CKA263367 CTW263367 DDS263367 DNO263367 DXK263367 EHG263367 ERC263367 FAY263367 FKU263367 FUQ263367 GEM263367 GOI263367 GYE263367 HIA263367 HRW263367 IBS263367 ILO263367 IVK263367 JFG263367 JPC263367 JYY263367 KIU263367 KSQ263367 LCM263367 LMI263367 LWE263367 MGA263367 MPW263367 MZS263367 NJO263367 NTK263367 ODG263367 ONC263367 OWY263367 PGU263367 PQQ263367 QAM263367 QKI263367 QUE263367 REA263367 RNW263367 RXS263367 SHO263367 SRK263367 TBG263367 TLC263367 TUY263367 UEU263367 UOQ263367 UYM263367 VII263367 VSE263367 WCA263367 WLW263367 WVS263367 K328903 JG328903 TC328903 ACY328903 AMU328903 AWQ328903 BGM328903 BQI328903 CAE328903 CKA328903 CTW328903 DDS328903 DNO328903 DXK328903 EHG328903 ERC328903 FAY328903 FKU328903 FUQ328903 GEM328903 GOI328903 GYE328903 HIA328903 HRW328903 IBS328903 ILO328903 IVK328903 JFG328903 JPC328903 JYY328903 KIU328903 KSQ328903 LCM328903 LMI328903 LWE328903 MGA328903 MPW328903 MZS328903 NJO328903 NTK328903 ODG328903 ONC328903 OWY328903 PGU328903 PQQ328903 QAM328903 QKI328903 QUE328903 REA328903 RNW328903 RXS328903 SHO328903 SRK328903 TBG328903 TLC328903 TUY328903 UEU328903 UOQ328903 UYM328903 VII328903 VSE328903 WCA328903 WLW328903 WVS328903 K394439 JG394439 TC394439 ACY394439 AMU394439 AWQ394439 BGM394439 BQI394439 CAE394439 CKA394439 CTW394439 DDS394439 DNO394439 DXK394439 EHG394439 ERC394439 FAY394439 FKU394439 FUQ394439 GEM394439 GOI394439 GYE394439 HIA394439 HRW394439 IBS394439 ILO394439 IVK394439 JFG394439 JPC394439 JYY394439 KIU394439 KSQ394439 LCM394439 LMI394439 LWE394439 MGA394439 MPW394439 MZS394439 NJO394439 NTK394439 ODG394439 ONC394439 OWY394439 PGU394439 PQQ394439 QAM394439 QKI394439 QUE394439 REA394439 RNW394439 RXS394439 SHO394439 SRK394439 TBG394439 TLC394439 TUY394439 UEU394439 UOQ394439 UYM394439 VII394439 VSE394439 WCA394439 WLW394439 WVS394439 K459975 JG459975 TC459975 ACY459975 AMU459975 AWQ459975 BGM459975 BQI459975 CAE459975 CKA459975 CTW459975 DDS459975 DNO459975 DXK459975 EHG459975 ERC459975 FAY459975 FKU459975 FUQ459975 GEM459975 GOI459975 GYE459975 HIA459975 HRW459975 IBS459975 ILO459975 IVK459975 JFG459975 JPC459975 JYY459975 KIU459975 KSQ459975 LCM459975 LMI459975 LWE459975 MGA459975 MPW459975 MZS459975 NJO459975 NTK459975 ODG459975 ONC459975 OWY459975 PGU459975 PQQ459975 QAM459975 QKI459975 QUE459975 REA459975 RNW459975 RXS459975 SHO459975 SRK459975 TBG459975 TLC459975 TUY459975 UEU459975 UOQ459975 UYM459975 VII459975 VSE459975 WCA459975 WLW459975 WVS459975 K525511 JG525511 TC525511 ACY525511 AMU525511 AWQ525511 BGM525511 BQI525511 CAE525511 CKA525511 CTW525511 DDS525511 DNO525511 DXK525511 EHG525511 ERC525511 FAY525511 FKU525511 FUQ525511 GEM525511 GOI525511 GYE525511 HIA525511 HRW525511 IBS525511 ILO525511 IVK525511 JFG525511 JPC525511 JYY525511 KIU525511 KSQ525511 LCM525511 LMI525511 LWE525511 MGA525511 MPW525511 MZS525511 NJO525511 NTK525511 ODG525511 ONC525511 OWY525511 PGU525511 PQQ525511 QAM525511 QKI525511 QUE525511 REA525511 RNW525511 RXS525511 SHO525511 SRK525511 TBG525511 TLC525511 TUY525511 UEU525511 UOQ525511 UYM525511 VII525511 VSE525511 WCA525511 WLW525511 WVS525511 K591047 JG591047 TC591047 ACY591047 AMU591047 AWQ591047 BGM591047 BQI591047 CAE591047 CKA591047 CTW591047 DDS591047 DNO591047 DXK591047 EHG591047 ERC591047 FAY591047 FKU591047 FUQ591047 GEM591047 GOI591047 GYE591047 HIA591047 HRW591047 IBS591047 ILO591047 IVK591047 JFG591047 JPC591047 JYY591047 KIU591047 KSQ591047 LCM591047 LMI591047 LWE591047 MGA591047 MPW591047 MZS591047 NJO591047 NTK591047 ODG591047 ONC591047 OWY591047 PGU591047 PQQ591047 QAM591047 QKI591047 QUE591047 REA591047 RNW591047 RXS591047 SHO591047 SRK591047 TBG591047 TLC591047 TUY591047 UEU591047 UOQ591047 UYM591047 VII591047 VSE591047 WCA591047 WLW591047 WVS591047 K656583 JG656583 TC656583 ACY656583 AMU656583 AWQ656583 BGM656583 BQI656583 CAE656583 CKA656583 CTW656583 DDS656583 DNO656583 DXK656583 EHG656583 ERC656583 FAY656583 FKU656583 FUQ656583 GEM656583 GOI656583 GYE656583 HIA656583 HRW656583 IBS656583 ILO656583 IVK656583 JFG656583 JPC656583 JYY656583 KIU656583 KSQ656583 LCM656583 LMI656583 LWE656583 MGA656583 MPW656583 MZS656583 NJO656583 NTK656583 ODG656583 ONC656583 OWY656583 PGU656583 PQQ656583 QAM656583 QKI656583 QUE656583 REA656583 RNW656583 RXS656583 SHO656583 SRK656583 TBG656583 TLC656583 TUY656583 UEU656583 UOQ656583 UYM656583 VII656583 VSE656583 WCA656583 WLW656583 WVS656583 K722119 JG722119 TC722119 ACY722119 AMU722119 AWQ722119 BGM722119 BQI722119 CAE722119 CKA722119 CTW722119 DDS722119 DNO722119 DXK722119 EHG722119 ERC722119 FAY722119 FKU722119 FUQ722119 GEM722119 GOI722119 GYE722119 HIA722119 HRW722119 IBS722119 ILO722119 IVK722119 JFG722119 JPC722119 JYY722119 KIU722119 KSQ722119 LCM722119 LMI722119 LWE722119 MGA722119 MPW722119 MZS722119 NJO722119 NTK722119 ODG722119 ONC722119 OWY722119 PGU722119 PQQ722119 QAM722119 QKI722119 QUE722119 REA722119 RNW722119 RXS722119 SHO722119 SRK722119 TBG722119 TLC722119 TUY722119 UEU722119 UOQ722119 UYM722119 VII722119 VSE722119 WCA722119 WLW722119 WVS722119 K787655 JG787655 TC787655 ACY787655 AMU787655 AWQ787655 BGM787655 BQI787655 CAE787655 CKA787655 CTW787655 DDS787655 DNO787655 DXK787655 EHG787655 ERC787655 FAY787655 FKU787655 FUQ787655 GEM787655 GOI787655 GYE787655 HIA787655 HRW787655 IBS787655 ILO787655 IVK787655 JFG787655 JPC787655 JYY787655 KIU787655 KSQ787655 LCM787655 LMI787655 LWE787655 MGA787655 MPW787655 MZS787655 NJO787655 NTK787655 ODG787655 ONC787655 OWY787655 PGU787655 PQQ787655 QAM787655 QKI787655 QUE787655 REA787655 RNW787655 RXS787655 SHO787655 SRK787655 TBG787655 TLC787655 TUY787655 UEU787655 UOQ787655 UYM787655 VII787655 VSE787655 WCA787655 WLW787655 WVS787655 K853191 JG853191 TC853191 ACY853191 AMU853191 AWQ853191 BGM853191 BQI853191 CAE853191 CKA853191 CTW853191 DDS853191 DNO853191 DXK853191 EHG853191 ERC853191 FAY853191 FKU853191 FUQ853191 GEM853191 GOI853191 GYE853191 HIA853191 HRW853191 IBS853191 ILO853191 IVK853191 JFG853191 JPC853191 JYY853191 KIU853191 KSQ853191 LCM853191 LMI853191 LWE853191 MGA853191 MPW853191 MZS853191 NJO853191 NTK853191 ODG853191 ONC853191 OWY853191 PGU853191 PQQ853191 QAM853191 QKI853191 QUE853191 REA853191 RNW853191 RXS853191 SHO853191 SRK853191 TBG853191 TLC853191 TUY853191 UEU853191 UOQ853191 UYM853191 VII853191 VSE853191 WCA853191 WLW853191 WVS853191 K918727 JG918727 TC918727 ACY918727 AMU918727 AWQ918727 BGM918727 BQI918727 CAE918727 CKA918727 CTW918727 DDS918727 DNO918727 DXK918727 EHG918727 ERC918727 FAY918727 FKU918727 FUQ918727 GEM918727 GOI918727 GYE918727 HIA918727 HRW918727 IBS918727 ILO918727 IVK918727 JFG918727 JPC918727 JYY918727 KIU918727 KSQ918727 LCM918727 LMI918727 LWE918727 MGA918727 MPW918727 MZS918727 NJO918727 NTK918727 ODG918727 ONC918727 OWY918727 PGU918727 PQQ918727 QAM918727 QKI918727 QUE918727 REA918727 RNW918727 RXS918727 SHO918727 SRK918727 TBG918727 TLC918727 TUY918727 UEU918727 UOQ918727 UYM918727 VII918727 VSE918727 WCA918727 WLW918727 WVS918727 K984263 JG984263 TC984263 ACY984263 AMU984263 AWQ984263 BGM984263 BQI984263 CAE984263 CKA984263 CTW984263 DDS984263 DNO984263 DXK984263 EHG984263 ERC984263 FAY984263 FKU984263 FUQ984263 GEM984263 GOI984263 GYE984263 HIA984263 HRW984263 IBS984263 ILO984263 IVK984263 JFG984263 JPC984263 JYY984263 KIU984263 KSQ984263 LCM984263 LMI984263 LWE984263 MGA984263 MPW984263 MZS984263 NJO984263 NTK984263 ODG984263 ONC984263 OWY984263 PGU984263 PQQ984263 QAM984263 QKI984263 QUE984263 REA984263 RNW984263 RXS984263 SHO984263 SRK984263 TBG984263 TLC984263 TUY984263 UEU984263 UOQ984263 UYM984263 VII984263 VSE984263 WCA984263 WLW984263 WVS984263 K1166 JG1280 TC1280 ACY1280 AMU1280 AWQ1280 BGM1280 BQI1280 CAE1280 CKA1280 CTW1280 DDS1280 DNO1280 DXK1280 EHG1280 ERC1280 FAY1280 FKU1280 FUQ1280 GEM1280 GOI1280 GYE1280 HIA1280 HRW1280 IBS1280 ILO1280 IVK1280 JFG1280 JPC1280 JYY1280 KIU1280 KSQ1280 LCM1280 LMI1280 LWE1280 MGA1280 MPW1280 MZS1280 NJO1280 NTK1280 ODG1280 ONC1280 OWY1280 PGU1280 PQQ1280 QAM1280 QKI1280 QUE1280 REA1280 RNW1280 RXS1280 SHO1280 SRK1280 TBG1280 TLC1280 TUY1280 UEU1280 UOQ1280 UYM1280 VII1280 VSE1280 WCA1280 WLW1280 WVS1280 K66816 JG66816 TC66816 ACY66816 AMU66816 AWQ66816 BGM66816 BQI66816 CAE66816 CKA66816 CTW66816 DDS66816 DNO66816 DXK66816 EHG66816 ERC66816 FAY66816 FKU66816 FUQ66816 GEM66816 GOI66816 GYE66816 HIA66816 HRW66816 IBS66816 ILO66816 IVK66816 JFG66816 JPC66816 JYY66816 KIU66816 KSQ66816 LCM66816 LMI66816 LWE66816 MGA66816 MPW66816 MZS66816 NJO66816 NTK66816 ODG66816 ONC66816 OWY66816 PGU66816 PQQ66816 QAM66816 QKI66816 QUE66816 REA66816 RNW66816 RXS66816 SHO66816 SRK66816 TBG66816 TLC66816 TUY66816 UEU66816 UOQ66816 UYM66816 VII66816 VSE66816 WCA66816 WLW66816 WVS66816 K132352 JG132352 TC132352 ACY132352 AMU132352 AWQ132352 BGM132352 BQI132352 CAE132352 CKA132352 CTW132352 DDS132352 DNO132352 DXK132352 EHG132352 ERC132352 FAY132352 FKU132352 FUQ132352 GEM132352 GOI132352 GYE132352 HIA132352 HRW132352 IBS132352 ILO132352 IVK132352 JFG132352 JPC132352 JYY132352 KIU132352 KSQ132352 LCM132352 LMI132352 LWE132352 MGA132352 MPW132352 MZS132352 NJO132352 NTK132352 ODG132352 ONC132352 OWY132352 PGU132352 PQQ132352 QAM132352 QKI132352 QUE132352 REA132352 RNW132352 RXS132352 SHO132352 SRK132352 TBG132352 TLC132352 TUY132352 UEU132352 UOQ132352 UYM132352 VII132352 VSE132352 WCA132352 WLW132352 WVS132352 K197888 JG197888 TC197888 ACY197888 AMU197888 AWQ197888 BGM197888 BQI197888 CAE197888 CKA197888 CTW197888 DDS197888 DNO197888 DXK197888 EHG197888 ERC197888 FAY197888 FKU197888 FUQ197888 GEM197888 GOI197888 GYE197888 HIA197888 HRW197888 IBS197888 ILO197888 IVK197888 JFG197888 JPC197888 JYY197888 KIU197888 KSQ197888 LCM197888 LMI197888 LWE197888 MGA197888 MPW197888 MZS197888 NJO197888 NTK197888 ODG197888 ONC197888 OWY197888 PGU197888 PQQ197888 QAM197888 QKI197888 QUE197888 REA197888 RNW197888 RXS197888 SHO197888 SRK197888 TBG197888 TLC197888 TUY197888 UEU197888 UOQ197888 UYM197888 VII197888 VSE197888 WCA197888 WLW197888 WVS197888 K263424 JG263424 TC263424 ACY263424 AMU263424 AWQ263424 BGM263424 BQI263424 CAE263424 CKA263424 CTW263424 DDS263424 DNO263424 DXK263424 EHG263424 ERC263424 FAY263424 FKU263424 FUQ263424 GEM263424 GOI263424 GYE263424 HIA263424 HRW263424 IBS263424 ILO263424 IVK263424 JFG263424 JPC263424 JYY263424 KIU263424 KSQ263424 LCM263424 LMI263424 LWE263424 MGA263424 MPW263424 MZS263424 NJO263424 NTK263424 ODG263424 ONC263424 OWY263424 PGU263424 PQQ263424 QAM263424 QKI263424 QUE263424 REA263424 RNW263424 RXS263424 SHO263424 SRK263424 TBG263424 TLC263424 TUY263424 UEU263424 UOQ263424 UYM263424 VII263424 VSE263424 WCA263424 WLW263424 WVS263424 K328960 JG328960 TC328960 ACY328960 AMU328960 AWQ328960 BGM328960 BQI328960 CAE328960 CKA328960 CTW328960 DDS328960 DNO328960 DXK328960 EHG328960 ERC328960 FAY328960 FKU328960 FUQ328960 GEM328960 GOI328960 GYE328960 HIA328960 HRW328960 IBS328960 ILO328960 IVK328960 JFG328960 JPC328960 JYY328960 KIU328960 KSQ328960 LCM328960 LMI328960 LWE328960 MGA328960 MPW328960 MZS328960 NJO328960 NTK328960 ODG328960 ONC328960 OWY328960 PGU328960 PQQ328960 QAM328960 QKI328960 QUE328960 REA328960 RNW328960 RXS328960 SHO328960 SRK328960 TBG328960 TLC328960 TUY328960 UEU328960 UOQ328960 UYM328960 VII328960 VSE328960 WCA328960 WLW328960 WVS328960 K394496 JG394496 TC394496 ACY394496 AMU394496 AWQ394496 BGM394496 BQI394496 CAE394496 CKA394496 CTW394496 DDS394496 DNO394496 DXK394496 EHG394496 ERC394496 FAY394496 FKU394496 FUQ394496 GEM394496 GOI394496 GYE394496 HIA394496 HRW394496 IBS394496 ILO394496 IVK394496 JFG394496 JPC394496 JYY394496 KIU394496 KSQ394496 LCM394496 LMI394496 LWE394496 MGA394496 MPW394496 MZS394496 NJO394496 NTK394496 ODG394496 ONC394496 OWY394496 PGU394496 PQQ394496 QAM394496 QKI394496 QUE394496 REA394496 RNW394496 RXS394496 SHO394496 SRK394496 TBG394496 TLC394496 TUY394496 UEU394496 UOQ394496 UYM394496 VII394496 VSE394496 WCA394496 WLW394496 WVS394496 K460032 JG460032 TC460032 ACY460032 AMU460032 AWQ460032 BGM460032 BQI460032 CAE460032 CKA460032 CTW460032 DDS460032 DNO460032 DXK460032 EHG460032 ERC460032 FAY460032 FKU460032 FUQ460032 GEM460032 GOI460032 GYE460032 HIA460032 HRW460032 IBS460032 ILO460032 IVK460032 JFG460032 JPC460032 JYY460032 KIU460032 KSQ460032 LCM460032 LMI460032 LWE460032 MGA460032 MPW460032 MZS460032 NJO460032 NTK460032 ODG460032 ONC460032 OWY460032 PGU460032 PQQ460032 QAM460032 QKI460032 QUE460032 REA460032 RNW460032 RXS460032 SHO460032 SRK460032 TBG460032 TLC460032 TUY460032 UEU460032 UOQ460032 UYM460032 VII460032 VSE460032 WCA460032 WLW460032 WVS460032 K525568 JG525568 TC525568 ACY525568 AMU525568 AWQ525568 BGM525568 BQI525568 CAE525568 CKA525568 CTW525568 DDS525568 DNO525568 DXK525568 EHG525568 ERC525568 FAY525568 FKU525568 FUQ525568 GEM525568 GOI525568 GYE525568 HIA525568 HRW525568 IBS525568 ILO525568 IVK525568 JFG525568 JPC525568 JYY525568 KIU525568 KSQ525568 LCM525568 LMI525568 LWE525568 MGA525568 MPW525568 MZS525568 NJO525568 NTK525568 ODG525568 ONC525568 OWY525568 PGU525568 PQQ525568 QAM525568 QKI525568 QUE525568 REA525568 RNW525568 RXS525568 SHO525568 SRK525568 TBG525568 TLC525568 TUY525568 UEU525568 UOQ525568 UYM525568 VII525568 VSE525568 WCA525568 WLW525568 WVS525568 K591104 JG591104 TC591104 ACY591104 AMU591104 AWQ591104 BGM591104 BQI591104 CAE591104 CKA591104 CTW591104 DDS591104 DNO591104 DXK591104 EHG591104 ERC591104 FAY591104 FKU591104 FUQ591104 GEM591104 GOI591104 GYE591104 HIA591104 HRW591104 IBS591104 ILO591104 IVK591104 JFG591104 JPC591104 JYY591104 KIU591104 KSQ591104 LCM591104 LMI591104 LWE591104 MGA591104 MPW591104 MZS591104 NJO591104 NTK591104 ODG591104 ONC591104 OWY591104 PGU591104 PQQ591104 QAM591104 QKI591104 QUE591104 REA591104 RNW591104 RXS591104 SHO591104 SRK591104 TBG591104 TLC591104 TUY591104 UEU591104 UOQ591104 UYM591104 VII591104 VSE591104 WCA591104 WLW591104 WVS591104 K656640 JG656640 TC656640 ACY656640 AMU656640 AWQ656640 BGM656640 BQI656640 CAE656640 CKA656640 CTW656640 DDS656640 DNO656640 DXK656640 EHG656640 ERC656640 FAY656640 FKU656640 FUQ656640 GEM656640 GOI656640 GYE656640 HIA656640 HRW656640 IBS656640 ILO656640 IVK656640 JFG656640 JPC656640 JYY656640 KIU656640 KSQ656640 LCM656640 LMI656640 LWE656640 MGA656640 MPW656640 MZS656640 NJO656640 NTK656640 ODG656640 ONC656640 OWY656640 PGU656640 PQQ656640 QAM656640 QKI656640 QUE656640 REA656640 RNW656640 RXS656640 SHO656640 SRK656640 TBG656640 TLC656640 TUY656640 UEU656640 UOQ656640 UYM656640 VII656640 VSE656640 WCA656640 WLW656640 WVS656640 K722176 JG722176 TC722176 ACY722176 AMU722176 AWQ722176 BGM722176 BQI722176 CAE722176 CKA722176 CTW722176 DDS722176 DNO722176 DXK722176 EHG722176 ERC722176 FAY722176 FKU722176 FUQ722176 GEM722176 GOI722176 GYE722176 HIA722176 HRW722176 IBS722176 ILO722176 IVK722176 JFG722176 JPC722176 JYY722176 KIU722176 KSQ722176 LCM722176 LMI722176 LWE722176 MGA722176 MPW722176 MZS722176 NJO722176 NTK722176 ODG722176 ONC722176 OWY722176 PGU722176 PQQ722176 QAM722176 QKI722176 QUE722176 REA722176 RNW722176 RXS722176 SHO722176 SRK722176 TBG722176 TLC722176 TUY722176 UEU722176 UOQ722176 UYM722176 VII722176 VSE722176 WCA722176 WLW722176 WVS722176 K787712 JG787712 TC787712 ACY787712 AMU787712 AWQ787712 BGM787712 BQI787712 CAE787712 CKA787712 CTW787712 DDS787712 DNO787712 DXK787712 EHG787712 ERC787712 FAY787712 FKU787712 FUQ787712 GEM787712 GOI787712 GYE787712 HIA787712 HRW787712 IBS787712 ILO787712 IVK787712 JFG787712 JPC787712 JYY787712 KIU787712 KSQ787712 LCM787712 LMI787712 LWE787712 MGA787712 MPW787712 MZS787712 NJO787712 NTK787712 ODG787712 ONC787712 OWY787712 PGU787712 PQQ787712 QAM787712 QKI787712 QUE787712 REA787712 RNW787712 RXS787712 SHO787712 SRK787712 TBG787712 TLC787712 TUY787712 UEU787712 UOQ787712 UYM787712 VII787712 VSE787712 WCA787712 WLW787712 WVS787712 K853248 JG853248 TC853248 ACY853248 AMU853248 AWQ853248 BGM853248 BQI853248 CAE853248 CKA853248 CTW853248 DDS853248 DNO853248 DXK853248 EHG853248 ERC853248 FAY853248 FKU853248 FUQ853248 GEM853248 GOI853248 GYE853248 HIA853248 HRW853248 IBS853248 ILO853248 IVK853248 JFG853248 JPC853248 JYY853248 KIU853248 KSQ853248 LCM853248 LMI853248 LWE853248 MGA853248 MPW853248 MZS853248 NJO853248 NTK853248 ODG853248 ONC853248 OWY853248 PGU853248 PQQ853248 QAM853248 QKI853248 QUE853248 REA853248 RNW853248 RXS853248 SHO853248 SRK853248 TBG853248 TLC853248 TUY853248 UEU853248 UOQ853248 UYM853248 VII853248 VSE853248 WCA853248 WLW853248 WVS853248 K918784 JG918784 TC918784 ACY918784 AMU918784 AWQ918784 BGM918784 BQI918784 CAE918784 CKA918784 CTW918784 DDS918784 DNO918784 DXK918784 EHG918784 ERC918784 FAY918784 FKU918784 FUQ918784 GEM918784 GOI918784 GYE918784 HIA918784 HRW918784 IBS918784 ILO918784 IVK918784 JFG918784 JPC918784 JYY918784 KIU918784 KSQ918784 LCM918784 LMI918784 LWE918784 MGA918784 MPW918784 MZS918784 NJO918784 NTK918784 ODG918784 ONC918784 OWY918784 PGU918784 PQQ918784 QAM918784 QKI918784 QUE918784 REA918784 RNW918784 RXS918784 SHO918784 SRK918784 TBG918784 TLC918784 TUY918784 UEU918784 UOQ918784 UYM918784 VII918784 VSE918784 WCA918784 WLW918784 WVS918784 K984320 JG984320 TC984320 ACY984320 AMU984320 AWQ984320 BGM984320 BQI984320 CAE984320 CKA984320 CTW984320 DDS984320 DNO984320 DXK984320 EHG984320 ERC984320 FAY984320 FKU984320 FUQ984320 GEM984320 GOI984320 GYE984320 HIA984320 HRW984320 IBS984320 ILO984320 IVK984320 JFG984320 JPC984320 JYY984320 KIU984320 KSQ984320 LCM984320 LMI984320 LWE984320 MGA984320 MPW984320 MZS984320 NJO984320 NTK984320 ODG984320 ONC984320 OWY984320 PGU984320 PQQ984320 QAM984320 QKI984320 QUE984320 REA984320 RNW984320 RXS984320 SHO984320 SRK984320 TBG984320 TLC984320 TUY984320 UEU984320 UOQ984320 UYM984320 VII984320 VSE984320 WCA984320 WLW984320 WVS984320 K1223 JG1337 TC1337 ACY1337 AMU1337 AWQ1337 BGM1337 BQI1337 CAE1337 CKA1337 CTW1337 DDS1337 DNO1337 DXK1337 EHG1337 ERC1337 FAY1337 FKU1337 FUQ1337 GEM1337 GOI1337 GYE1337 HIA1337 HRW1337 IBS1337 ILO1337 IVK1337 JFG1337 JPC1337 JYY1337 KIU1337 KSQ1337 LCM1337 LMI1337 LWE1337 MGA1337 MPW1337 MZS1337 NJO1337 NTK1337 ODG1337 ONC1337 OWY1337 PGU1337 PQQ1337 QAM1337 QKI1337 QUE1337 REA1337 RNW1337 RXS1337 SHO1337 SRK1337 TBG1337 TLC1337 TUY1337 UEU1337 UOQ1337 UYM1337 VII1337 VSE1337 WCA1337 WLW1337 WVS1337 K66873 JG66873 TC66873 ACY66873 AMU66873 AWQ66873 BGM66873 BQI66873 CAE66873 CKA66873 CTW66873 DDS66873 DNO66873 DXK66873 EHG66873 ERC66873 FAY66873 FKU66873 FUQ66873 GEM66873 GOI66873 GYE66873 HIA66873 HRW66873 IBS66873 ILO66873 IVK66873 JFG66873 JPC66873 JYY66873 KIU66873 KSQ66873 LCM66873 LMI66873 LWE66873 MGA66873 MPW66873 MZS66873 NJO66873 NTK66873 ODG66873 ONC66873 OWY66873 PGU66873 PQQ66873 QAM66873 QKI66873 QUE66873 REA66873 RNW66873 RXS66873 SHO66873 SRK66873 TBG66873 TLC66873 TUY66873 UEU66873 UOQ66873 UYM66873 VII66873 VSE66873 WCA66873 WLW66873 WVS66873 K132409 JG132409 TC132409 ACY132409 AMU132409 AWQ132409 BGM132409 BQI132409 CAE132409 CKA132409 CTW132409 DDS132409 DNO132409 DXK132409 EHG132409 ERC132409 FAY132409 FKU132409 FUQ132409 GEM132409 GOI132409 GYE132409 HIA132409 HRW132409 IBS132409 ILO132409 IVK132409 JFG132409 JPC132409 JYY132409 KIU132409 KSQ132409 LCM132409 LMI132409 LWE132409 MGA132409 MPW132409 MZS132409 NJO132409 NTK132409 ODG132409 ONC132409 OWY132409 PGU132409 PQQ132409 QAM132409 QKI132409 QUE132409 REA132409 RNW132409 RXS132409 SHO132409 SRK132409 TBG132409 TLC132409 TUY132409 UEU132409 UOQ132409 UYM132409 VII132409 VSE132409 WCA132409 WLW132409 WVS132409 K197945 JG197945 TC197945 ACY197945 AMU197945 AWQ197945 BGM197945 BQI197945 CAE197945 CKA197945 CTW197945 DDS197945 DNO197945 DXK197945 EHG197945 ERC197945 FAY197945 FKU197945 FUQ197945 GEM197945 GOI197945 GYE197945 HIA197945 HRW197945 IBS197945 ILO197945 IVK197945 JFG197945 JPC197945 JYY197945 KIU197945 KSQ197945 LCM197945 LMI197945 LWE197945 MGA197945 MPW197945 MZS197945 NJO197945 NTK197945 ODG197945 ONC197945 OWY197945 PGU197945 PQQ197945 QAM197945 QKI197945 QUE197945 REA197945 RNW197945 RXS197945 SHO197945 SRK197945 TBG197945 TLC197945 TUY197945 UEU197945 UOQ197945 UYM197945 VII197945 VSE197945 WCA197945 WLW197945 WVS197945 K263481 JG263481 TC263481 ACY263481 AMU263481 AWQ263481 BGM263481 BQI263481 CAE263481 CKA263481 CTW263481 DDS263481 DNO263481 DXK263481 EHG263481 ERC263481 FAY263481 FKU263481 FUQ263481 GEM263481 GOI263481 GYE263481 HIA263481 HRW263481 IBS263481 ILO263481 IVK263481 JFG263481 JPC263481 JYY263481 KIU263481 KSQ263481 LCM263481 LMI263481 LWE263481 MGA263481 MPW263481 MZS263481 NJO263481 NTK263481 ODG263481 ONC263481 OWY263481 PGU263481 PQQ263481 QAM263481 QKI263481 QUE263481 REA263481 RNW263481 RXS263481 SHO263481 SRK263481 TBG263481 TLC263481 TUY263481 UEU263481 UOQ263481 UYM263481 VII263481 VSE263481 WCA263481 WLW263481 WVS263481 K329017 JG329017 TC329017 ACY329017 AMU329017 AWQ329017 BGM329017 BQI329017 CAE329017 CKA329017 CTW329017 DDS329017 DNO329017 DXK329017 EHG329017 ERC329017 FAY329017 FKU329017 FUQ329017 GEM329017 GOI329017 GYE329017 HIA329017 HRW329017 IBS329017 ILO329017 IVK329017 JFG329017 JPC329017 JYY329017 KIU329017 KSQ329017 LCM329017 LMI329017 LWE329017 MGA329017 MPW329017 MZS329017 NJO329017 NTK329017 ODG329017 ONC329017 OWY329017 PGU329017 PQQ329017 QAM329017 QKI329017 QUE329017 REA329017 RNW329017 RXS329017 SHO329017 SRK329017 TBG329017 TLC329017 TUY329017 UEU329017 UOQ329017 UYM329017 VII329017 VSE329017 WCA329017 WLW329017 WVS329017 K394553 JG394553 TC394553 ACY394553 AMU394553 AWQ394553 BGM394553 BQI394553 CAE394553 CKA394553 CTW394553 DDS394553 DNO394553 DXK394553 EHG394553 ERC394553 FAY394553 FKU394553 FUQ394553 GEM394553 GOI394553 GYE394553 HIA394553 HRW394553 IBS394553 ILO394553 IVK394553 JFG394553 JPC394553 JYY394553 KIU394553 KSQ394553 LCM394553 LMI394553 LWE394553 MGA394553 MPW394553 MZS394553 NJO394553 NTK394553 ODG394553 ONC394553 OWY394553 PGU394553 PQQ394553 QAM394553 QKI394553 QUE394553 REA394553 RNW394553 RXS394553 SHO394553 SRK394553 TBG394553 TLC394553 TUY394553 UEU394553 UOQ394553 UYM394553 VII394553 VSE394553 WCA394553 WLW394553 WVS394553 K460089 JG460089 TC460089 ACY460089 AMU460089 AWQ460089 BGM460089 BQI460089 CAE460089 CKA460089 CTW460089 DDS460089 DNO460089 DXK460089 EHG460089 ERC460089 FAY460089 FKU460089 FUQ460089 GEM460089 GOI460089 GYE460089 HIA460089 HRW460089 IBS460089 ILO460089 IVK460089 JFG460089 JPC460089 JYY460089 KIU460089 KSQ460089 LCM460089 LMI460089 LWE460089 MGA460089 MPW460089 MZS460089 NJO460089 NTK460089 ODG460089 ONC460089 OWY460089 PGU460089 PQQ460089 QAM460089 QKI460089 QUE460089 REA460089 RNW460089 RXS460089 SHO460089 SRK460089 TBG460089 TLC460089 TUY460089 UEU460089 UOQ460089 UYM460089 VII460089 VSE460089 WCA460089 WLW460089 WVS460089 K525625 JG525625 TC525625 ACY525625 AMU525625 AWQ525625 BGM525625 BQI525625 CAE525625 CKA525625 CTW525625 DDS525625 DNO525625 DXK525625 EHG525625 ERC525625 FAY525625 FKU525625 FUQ525625 GEM525625 GOI525625 GYE525625 HIA525625 HRW525625 IBS525625 ILO525625 IVK525625 JFG525625 JPC525625 JYY525625 KIU525625 KSQ525625 LCM525625 LMI525625 LWE525625 MGA525625 MPW525625 MZS525625 NJO525625 NTK525625 ODG525625 ONC525625 OWY525625 PGU525625 PQQ525625 QAM525625 QKI525625 QUE525625 REA525625 RNW525625 RXS525625 SHO525625 SRK525625 TBG525625 TLC525625 TUY525625 UEU525625 UOQ525625 UYM525625 VII525625 VSE525625 WCA525625 WLW525625 WVS525625 K591161 JG591161 TC591161 ACY591161 AMU591161 AWQ591161 BGM591161 BQI591161 CAE591161 CKA591161 CTW591161 DDS591161 DNO591161 DXK591161 EHG591161 ERC591161 FAY591161 FKU591161 FUQ591161 GEM591161 GOI591161 GYE591161 HIA591161 HRW591161 IBS591161 ILO591161 IVK591161 JFG591161 JPC591161 JYY591161 KIU591161 KSQ591161 LCM591161 LMI591161 LWE591161 MGA591161 MPW591161 MZS591161 NJO591161 NTK591161 ODG591161 ONC591161 OWY591161 PGU591161 PQQ591161 QAM591161 QKI591161 QUE591161 REA591161 RNW591161 RXS591161 SHO591161 SRK591161 TBG591161 TLC591161 TUY591161 UEU591161 UOQ591161 UYM591161 VII591161 VSE591161 WCA591161 WLW591161 WVS591161 K656697 JG656697 TC656697 ACY656697 AMU656697 AWQ656697 BGM656697 BQI656697 CAE656697 CKA656697 CTW656697 DDS656697 DNO656697 DXK656697 EHG656697 ERC656697 FAY656697 FKU656697 FUQ656697 GEM656697 GOI656697 GYE656697 HIA656697 HRW656697 IBS656697 ILO656697 IVK656697 JFG656697 JPC656697 JYY656697 KIU656697 KSQ656697 LCM656697 LMI656697 LWE656697 MGA656697 MPW656697 MZS656697 NJO656697 NTK656697 ODG656697 ONC656697 OWY656697 PGU656697 PQQ656697 QAM656697 QKI656697 QUE656697 REA656697 RNW656697 RXS656697 SHO656697 SRK656697 TBG656697 TLC656697 TUY656697 UEU656697 UOQ656697 UYM656697 VII656697 VSE656697 WCA656697 WLW656697 WVS656697 K722233 JG722233 TC722233 ACY722233 AMU722233 AWQ722233 BGM722233 BQI722233 CAE722233 CKA722233 CTW722233 DDS722233 DNO722233 DXK722233 EHG722233 ERC722233 FAY722233 FKU722233 FUQ722233 GEM722233 GOI722233 GYE722233 HIA722233 HRW722233 IBS722233 ILO722233 IVK722233 JFG722233 JPC722233 JYY722233 KIU722233 KSQ722233 LCM722233 LMI722233 LWE722233 MGA722233 MPW722233 MZS722233 NJO722233 NTK722233 ODG722233 ONC722233 OWY722233 PGU722233 PQQ722233 QAM722233 QKI722233 QUE722233 REA722233 RNW722233 RXS722233 SHO722233 SRK722233 TBG722233 TLC722233 TUY722233 UEU722233 UOQ722233 UYM722233 VII722233 VSE722233 WCA722233 WLW722233 WVS722233 K787769 JG787769 TC787769 ACY787769 AMU787769 AWQ787769 BGM787769 BQI787769 CAE787769 CKA787769 CTW787769 DDS787769 DNO787769 DXK787769 EHG787769 ERC787769 FAY787769 FKU787769 FUQ787769 GEM787769 GOI787769 GYE787769 HIA787769 HRW787769 IBS787769 ILO787769 IVK787769 JFG787769 JPC787769 JYY787769 KIU787769 KSQ787769 LCM787769 LMI787769 LWE787769 MGA787769 MPW787769 MZS787769 NJO787769 NTK787769 ODG787769 ONC787769 OWY787769 PGU787769 PQQ787769 QAM787769 QKI787769 QUE787769 REA787769 RNW787769 RXS787769 SHO787769 SRK787769 TBG787769 TLC787769 TUY787769 UEU787769 UOQ787769 UYM787769 VII787769 VSE787769 WCA787769 WLW787769 WVS787769 K853305 JG853305 TC853305 ACY853305 AMU853305 AWQ853305 BGM853305 BQI853305 CAE853305 CKA853305 CTW853305 DDS853305 DNO853305 DXK853305 EHG853305 ERC853305 FAY853305 FKU853305 FUQ853305 GEM853305 GOI853305 GYE853305 HIA853305 HRW853305 IBS853305 ILO853305 IVK853305 JFG853305 JPC853305 JYY853305 KIU853305 KSQ853305 LCM853305 LMI853305 LWE853305 MGA853305 MPW853305 MZS853305 NJO853305 NTK853305 ODG853305 ONC853305 OWY853305 PGU853305 PQQ853305 QAM853305 QKI853305 QUE853305 REA853305 RNW853305 RXS853305 SHO853305 SRK853305 TBG853305 TLC853305 TUY853305 UEU853305 UOQ853305 UYM853305 VII853305 VSE853305 WCA853305 WLW853305 WVS853305 K918841 JG918841 TC918841 ACY918841 AMU918841 AWQ918841 BGM918841 BQI918841 CAE918841 CKA918841 CTW918841 DDS918841 DNO918841 DXK918841 EHG918841 ERC918841 FAY918841 FKU918841 FUQ918841 GEM918841 GOI918841 GYE918841 HIA918841 HRW918841 IBS918841 ILO918841 IVK918841 JFG918841 JPC918841 JYY918841 KIU918841 KSQ918841 LCM918841 LMI918841 LWE918841 MGA918841 MPW918841 MZS918841 NJO918841 NTK918841 ODG918841 ONC918841 OWY918841 PGU918841 PQQ918841 QAM918841 QKI918841 QUE918841 REA918841 RNW918841 RXS918841 SHO918841 SRK918841 TBG918841 TLC918841 TUY918841 UEU918841 UOQ918841 UYM918841 VII918841 VSE918841 WCA918841 WLW918841 WVS918841 K984377 JG984377 TC984377 ACY984377 AMU984377 AWQ984377 BGM984377 BQI984377 CAE984377 CKA984377 CTW984377 DDS984377 DNO984377 DXK984377 EHG984377 ERC984377 FAY984377 FKU984377 FUQ984377 GEM984377 GOI984377 GYE984377 HIA984377 HRW984377 IBS984377 ILO984377 IVK984377 JFG984377 JPC984377 JYY984377 KIU984377 KSQ984377 LCM984377 LMI984377 LWE984377 MGA984377 MPW984377 MZS984377 NJO984377 NTK984377 ODG984377 ONC984377 OWY984377 PGU984377 PQQ984377 QAM984377 QKI984377 QUE984377 REA984377 RNW984377 RXS984377 SHO984377 SRK984377 TBG984377 TLC984377 TUY984377 UEU984377 UOQ984377 UYM984377 VII984377 VSE984377 WCA984377 WLW984377 WVS984377 K1280 JG1394 TC1394 ACY1394 AMU1394 AWQ1394 BGM1394 BQI1394 CAE1394 CKA1394 CTW1394 DDS1394 DNO1394 DXK1394 EHG1394 ERC1394 FAY1394 FKU1394 FUQ1394 GEM1394 GOI1394 GYE1394 HIA1394 HRW1394 IBS1394 ILO1394 IVK1394 JFG1394 JPC1394 JYY1394 KIU1394 KSQ1394 LCM1394 LMI1394 LWE1394 MGA1394 MPW1394 MZS1394 NJO1394 NTK1394 ODG1394 ONC1394 OWY1394 PGU1394 PQQ1394 QAM1394 QKI1394 QUE1394 REA1394 RNW1394 RXS1394 SHO1394 SRK1394 TBG1394 TLC1394 TUY1394 UEU1394 UOQ1394 UYM1394 VII1394 VSE1394 WCA1394 WLW1394 WVS1394 K66930 JG66930 TC66930 ACY66930 AMU66930 AWQ66930 BGM66930 BQI66930 CAE66930 CKA66930 CTW66930 DDS66930 DNO66930 DXK66930 EHG66930 ERC66930 FAY66930 FKU66930 FUQ66930 GEM66930 GOI66930 GYE66930 HIA66930 HRW66930 IBS66930 ILO66930 IVK66930 JFG66930 JPC66930 JYY66930 KIU66930 KSQ66930 LCM66930 LMI66930 LWE66930 MGA66930 MPW66930 MZS66930 NJO66930 NTK66930 ODG66930 ONC66930 OWY66930 PGU66930 PQQ66930 QAM66930 QKI66930 QUE66930 REA66930 RNW66930 RXS66930 SHO66930 SRK66930 TBG66930 TLC66930 TUY66930 UEU66930 UOQ66930 UYM66930 VII66930 VSE66930 WCA66930 WLW66930 WVS66930 K132466 JG132466 TC132466 ACY132466 AMU132466 AWQ132466 BGM132466 BQI132466 CAE132466 CKA132466 CTW132466 DDS132466 DNO132466 DXK132466 EHG132466 ERC132466 FAY132466 FKU132466 FUQ132466 GEM132466 GOI132466 GYE132466 HIA132466 HRW132466 IBS132466 ILO132466 IVK132466 JFG132466 JPC132466 JYY132466 KIU132466 KSQ132466 LCM132466 LMI132466 LWE132466 MGA132466 MPW132466 MZS132466 NJO132466 NTK132466 ODG132466 ONC132466 OWY132466 PGU132466 PQQ132466 QAM132466 QKI132466 QUE132466 REA132466 RNW132466 RXS132466 SHO132466 SRK132466 TBG132466 TLC132466 TUY132466 UEU132466 UOQ132466 UYM132466 VII132466 VSE132466 WCA132466 WLW132466 WVS132466 K198002 JG198002 TC198002 ACY198002 AMU198002 AWQ198002 BGM198002 BQI198002 CAE198002 CKA198002 CTW198002 DDS198002 DNO198002 DXK198002 EHG198002 ERC198002 FAY198002 FKU198002 FUQ198002 GEM198002 GOI198002 GYE198002 HIA198002 HRW198002 IBS198002 ILO198002 IVK198002 JFG198002 JPC198002 JYY198002 KIU198002 KSQ198002 LCM198002 LMI198002 LWE198002 MGA198002 MPW198002 MZS198002 NJO198002 NTK198002 ODG198002 ONC198002 OWY198002 PGU198002 PQQ198002 QAM198002 QKI198002 QUE198002 REA198002 RNW198002 RXS198002 SHO198002 SRK198002 TBG198002 TLC198002 TUY198002 UEU198002 UOQ198002 UYM198002 VII198002 VSE198002 WCA198002 WLW198002 WVS198002 K263538 JG263538 TC263538 ACY263538 AMU263538 AWQ263538 BGM263538 BQI263538 CAE263538 CKA263538 CTW263538 DDS263538 DNO263538 DXK263538 EHG263538 ERC263538 FAY263538 FKU263538 FUQ263538 GEM263538 GOI263538 GYE263538 HIA263538 HRW263538 IBS263538 ILO263538 IVK263538 JFG263538 JPC263538 JYY263538 KIU263538 KSQ263538 LCM263538 LMI263538 LWE263538 MGA263538 MPW263538 MZS263538 NJO263538 NTK263538 ODG263538 ONC263538 OWY263538 PGU263538 PQQ263538 QAM263538 QKI263538 QUE263538 REA263538 RNW263538 RXS263538 SHO263538 SRK263538 TBG263538 TLC263538 TUY263538 UEU263538 UOQ263538 UYM263538 VII263538 VSE263538 WCA263538 WLW263538 WVS263538 K329074 JG329074 TC329074 ACY329074 AMU329074 AWQ329074 BGM329074 BQI329074 CAE329074 CKA329074 CTW329074 DDS329074 DNO329074 DXK329074 EHG329074 ERC329074 FAY329074 FKU329074 FUQ329074 GEM329074 GOI329074 GYE329074 HIA329074 HRW329074 IBS329074 ILO329074 IVK329074 JFG329074 JPC329074 JYY329074 KIU329074 KSQ329074 LCM329074 LMI329074 LWE329074 MGA329074 MPW329074 MZS329074 NJO329074 NTK329074 ODG329074 ONC329074 OWY329074 PGU329074 PQQ329074 QAM329074 QKI329074 QUE329074 REA329074 RNW329074 RXS329074 SHO329074 SRK329074 TBG329074 TLC329074 TUY329074 UEU329074 UOQ329074 UYM329074 VII329074 VSE329074 WCA329074 WLW329074 WVS329074 K394610 JG394610 TC394610 ACY394610 AMU394610 AWQ394610 BGM394610 BQI394610 CAE394610 CKA394610 CTW394610 DDS394610 DNO394610 DXK394610 EHG394610 ERC394610 FAY394610 FKU394610 FUQ394610 GEM394610 GOI394610 GYE394610 HIA394610 HRW394610 IBS394610 ILO394610 IVK394610 JFG394610 JPC394610 JYY394610 KIU394610 KSQ394610 LCM394610 LMI394610 LWE394610 MGA394610 MPW394610 MZS394610 NJO394610 NTK394610 ODG394610 ONC394610 OWY394610 PGU394610 PQQ394610 QAM394610 QKI394610 QUE394610 REA394610 RNW394610 RXS394610 SHO394610 SRK394610 TBG394610 TLC394610 TUY394610 UEU394610 UOQ394610 UYM394610 VII394610 VSE394610 WCA394610 WLW394610 WVS394610 K460146 JG460146 TC460146 ACY460146 AMU460146 AWQ460146 BGM460146 BQI460146 CAE460146 CKA460146 CTW460146 DDS460146 DNO460146 DXK460146 EHG460146 ERC460146 FAY460146 FKU460146 FUQ460146 GEM460146 GOI460146 GYE460146 HIA460146 HRW460146 IBS460146 ILO460146 IVK460146 JFG460146 JPC460146 JYY460146 KIU460146 KSQ460146 LCM460146 LMI460146 LWE460146 MGA460146 MPW460146 MZS460146 NJO460146 NTK460146 ODG460146 ONC460146 OWY460146 PGU460146 PQQ460146 QAM460146 QKI460146 QUE460146 REA460146 RNW460146 RXS460146 SHO460146 SRK460146 TBG460146 TLC460146 TUY460146 UEU460146 UOQ460146 UYM460146 VII460146 VSE460146 WCA460146 WLW460146 WVS460146 K525682 JG525682 TC525682 ACY525682 AMU525682 AWQ525682 BGM525682 BQI525682 CAE525682 CKA525682 CTW525682 DDS525682 DNO525682 DXK525682 EHG525682 ERC525682 FAY525682 FKU525682 FUQ525682 GEM525682 GOI525682 GYE525682 HIA525682 HRW525682 IBS525682 ILO525682 IVK525682 JFG525682 JPC525682 JYY525682 KIU525682 KSQ525682 LCM525682 LMI525682 LWE525682 MGA525682 MPW525682 MZS525682 NJO525682 NTK525682 ODG525682 ONC525682 OWY525682 PGU525682 PQQ525682 QAM525682 QKI525682 QUE525682 REA525682 RNW525682 RXS525682 SHO525682 SRK525682 TBG525682 TLC525682 TUY525682 UEU525682 UOQ525682 UYM525682 VII525682 VSE525682 WCA525682 WLW525682 WVS525682 K591218 JG591218 TC591218 ACY591218 AMU591218 AWQ591218 BGM591218 BQI591218 CAE591218 CKA591218 CTW591218 DDS591218 DNO591218 DXK591218 EHG591218 ERC591218 FAY591218 FKU591218 FUQ591218 GEM591218 GOI591218 GYE591218 HIA591218 HRW591218 IBS591218 ILO591218 IVK591218 JFG591218 JPC591218 JYY591218 KIU591218 KSQ591218 LCM591218 LMI591218 LWE591218 MGA591218 MPW591218 MZS591218 NJO591218 NTK591218 ODG591218 ONC591218 OWY591218 PGU591218 PQQ591218 QAM591218 QKI591218 QUE591218 REA591218 RNW591218 RXS591218 SHO591218 SRK591218 TBG591218 TLC591218 TUY591218 UEU591218 UOQ591218 UYM591218 VII591218 VSE591218 WCA591218 WLW591218 WVS591218 K656754 JG656754 TC656754 ACY656754 AMU656754 AWQ656754 BGM656754 BQI656754 CAE656754 CKA656754 CTW656754 DDS656754 DNO656754 DXK656754 EHG656754 ERC656754 FAY656754 FKU656754 FUQ656754 GEM656754 GOI656754 GYE656754 HIA656754 HRW656754 IBS656754 ILO656754 IVK656754 JFG656754 JPC656754 JYY656754 KIU656754 KSQ656754 LCM656754 LMI656754 LWE656754 MGA656754 MPW656754 MZS656754 NJO656754 NTK656754 ODG656754 ONC656754 OWY656754 PGU656754 PQQ656754 QAM656754 QKI656754 QUE656754 REA656754 RNW656754 RXS656754 SHO656754 SRK656754 TBG656754 TLC656754 TUY656754 UEU656754 UOQ656754 UYM656754 VII656754 VSE656754 WCA656754 WLW656754 WVS656754 K722290 JG722290 TC722290 ACY722290 AMU722290 AWQ722290 BGM722290 BQI722290 CAE722290 CKA722290 CTW722290 DDS722290 DNO722290 DXK722290 EHG722290 ERC722290 FAY722290 FKU722290 FUQ722290 GEM722290 GOI722290 GYE722290 HIA722290 HRW722290 IBS722290 ILO722290 IVK722290 JFG722290 JPC722290 JYY722290 KIU722290 KSQ722290 LCM722290 LMI722290 LWE722290 MGA722290 MPW722290 MZS722290 NJO722290 NTK722290 ODG722290 ONC722290 OWY722290 PGU722290 PQQ722290 QAM722290 QKI722290 QUE722290 REA722290 RNW722290 RXS722290 SHO722290 SRK722290 TBG722290 TLC722290 TUY722290 UEU722290 UOQ722290 UYM722290 VII722290 VSE722290 WCA722290 WLW722290 WVS722290 K787826 JG787826 TC787826 ACY787826 AMU787826 AWQ787826 BGM787826 BQI787826 CAE787826 CKA787826 CTW787826 DDS787826 DNO787826 DXK787826 EHG787826 ERC787826 FAY787826 FKU787826 FUQ787826 GEM787826 GOI787826 GYE787826 HIA787826 HRW787826 IBS787826 ILO787826 IVK787826 JFG787826 JPC787826 JYY787826 KIU787826 KSQ787826 LCM787826 LMI787826 LWE787826 MGA787826 MPW787826 MZS787826 NJO787826 NTK787826 ODG787826 ONC787826 OWY787826 PGU787826 PQQ787826 QAM787826 QKI787826 QUE787826 REA787826 RNW787826 RXS787826 SHO787826 SRK787826 TBG787826 TLC787826 TUY787826 UEU787826 UOQ787826 UYM787826 VII787826 VSE787826 WCA787826 WLW787826 WVS787826 K853362 JG853362 TC853362 ACY853362 AMU853362 AWQ853362 BGM853362 BQI853362 CAE853362 CKA853362 CTW853362 DDS853362 DNO853362 DXK853362 EHG853362 ERC853362 FAY853362 FKU853362 FUQ853362 GEM853362 GOI853362 GYE853362 HIA853362 HRW853362 IBS853362 ILO853362 IVK853362 JFG853362 JPC853362 JYY853362 KIU853362 KSQ853362 LCM853362 LMI853362 LWE853362 MGA853362 MPW853362 MZS853362 NJO853362 NTK853362 ODG853362 ONC853362 OWY853362 PGU853362 PQQ853362 QAM853362 QKI853362 QUE853362 REA853362 RNW853362 RXS853362 SHO853362 SRK853362 TBG853362 TLC853362 TUY853362 UEU853362 UOQ853362 UYM853362 VII853362 VSE853362 WCA853362 WLW853362 WVS853362 K918898 JG918898 TC918898 ACY918898 AMU918898 AWQ918898 BGM918898 BQI918898 CAE918898 CKA918898 CTW918898 DDS918898 DNO918898 DXK918898 EHG918898 ERC918898 FAY918898 FKU918898 FUQ918898 GEM918898 GOI918898 GYE918898 HIA918898 HRW918898 IBS918898 ILO918898 IVK918898 JFG918898 JPC918898 JYY918898 KIU918898 KSQ918898 LCM918898 LMI918898 LWE918898 MGA918898 MPW918898 MZS918898 NJO918898 NTK918898 ODG918898 ONC918898 OWY918898 PGU918898 PQQ918898 QAM918898 QKI918898 QUE918898 REA918898 RNW918898 RXS918898 SHO918898 SRK918898 TBG918898 TLC918898 TUY918898 UEU918898 UOQ918898 UYM918898 VII918898 VSE918898 WCA918898 WLW918898 WVS918898 K984434 JG984434 TC984434 ACY984434 AMU984434 AWQ984434 BGM984434 BQI984434 CAE984434 CKA984434 CTW984434 DDS984434 DNO984434 DXK984434 EHG984434 ERC984434 FAY984434 FKU984434 FUQ984434 GEM984434 GOI984434 GYE984434 HIA984434 HRW984434 IBS984434 ILO984434 IVK984434 JFG984434 JPC984434 JYY984434 KIU984434 KSQ984434 LCM984434 LMI984434 LWE984434 MGA984434 MPW984434 MZS984434 NJO984434 NTK984434 ODG984434 ONC984434 OWY984434 PGU984434 PQQ984434 QAM984434 QKI984434 QUE984434 REA984434 RNW984434 RXS984434 SHO984434 SRK984434 TBG984434 TLC984434 TUY984434 UEU984434 UOQ984434 UYM984434 VII984434 VSE984434 WCA984434 WLW984434 K1394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CCFFFF"/>
  </sheetPr>
  <dimension ref="A1:AT50"/>
  <sheetViews>
    <sheetView showZeros="0" tabSelected="1" zoomScale="64" zoomScaleNormal="64" workbookViewId="0">
      <selection activeCell="AH39" sqref="AH39:AT39"/>
    </sheetView>
  </sheetViews>
  <sheetFormatPr defaultColWidth="2.25" defaultRowHeight="13.5"/>
  <cols>
    <col min="1" max="1" width="2.25" style="1" customWidth="1"/>
    <col min="2" max="45" width="2.25" style="1"/>
    <col min="46" max="46" width="2.25" style="1" customWidth="1"/>
    <col min="47" max="16384" width="2.25" style="1"/>
  </cols>
  <sheetData>
    <row r="1" spans="1:46" ht="18" customHeight="1">
      <c r="A1" s="19" t="str">
        <f>"-kwd-"&amp;J12&amp;L12&amp;N12&amp;P12&amp;R12&amp;T12&amp;V12&amp;"-"&amp;AA12&amp;AC12&amp;AE12&amp;AG12&amp;AI12&amp;","&amp;Y4&amp;AA4&amp;AC4&amp;AE4&amp;AG4&amp;AI4&amp;AK4&amp;","&amp;AA13&amp;","&amp;AD28</f>
        <v>-kwd-2700002-00001,1234567,1000000,100000</v>
      </c>
      <c r="AN1" s="430" t="s">
        <v>31</v>
      </c>
      <c r="AO1" s="430"/>
      <c r="AP1" s="430"/>
      <c r="AQ1" s="430"/>
      <c r="AR1" s="430"/>
      <c r="AS1" s="430"/>
      <c r="AT1" s="430"/>
    </row>
    <row r="2" spans="1:46" ht="9" customHeight="1">
      <c r="AN2" s="448"/>
      <c r="AO2" s="450"/>
      <c r="AP2" s="450"/>
      <c r="AQ2" s="450"/>
      <c r="AR2" s="450"/>
      <c r="AS2" s="450"/>
      <c r="AT2" s="446"/>
    </row>
    <row r="3" spans="1:46" ht="18" customHeight="1" thickBot="1">
      <c r="C3" s="289" t="str">
        <f>"　"&amp;MONTH(基本情報入力欄!D11)&amp;"月分　請　求　書　"</f>
        <v>　12月分　請　求　書　</v>
      </c>
      <c r="D3" s="289"/>
      <c r="E3" s="289"/>
      <c r="F3" s="289"/>
      <c r="G3" s="289"/>
      <c r="H3" s="289"/>
      <c r="I3" s="289"/>
      <c r="J3" s="289"/>
      <c r="K3" s="289"/>
      <c r="L3" s="289"/>
      <c r="M3" s="289"/>
      <c r="N3" s="289"/>
      <c r="O3" s="289"/>
      <c r="P3" s="289"/>
      <c r="Q3" s="289"/>
      <c r="R3" s="289"/>
      <c r="AN3" s="449"/>
      <c r="AO3" s="451"/>
      <c r="AP3" s="451"/>
      <c r="AQ3" s="451"/>
      <c r="AR3" s="451"/>
      <c r="AS3" s="451"/>
      <c r="AT3" s="447"/>
    </row>
    <row r="4" spans="1:46" ht="18" customHeight="1" thickTop="1">
      <c r="C4" s="289"/>
      <c r="D4" s="289"/>
      <c r="E4" s="289"/>
      <c r="F4" s="289"/>
      <c r="G4" s="289"/>
      <c r="H4" s="289"/>
      <c r="I4" s="289"/>
      <c r="J4" s="289"/>
      <c r="K4" s="289"/>
      <c r="L4" s="289"/>
      <c r="M4" s="289"/>
      <c r="N4" s="289"/>
      <c r="O4" s="289"/>
      <c r="P4" s="289"/>
      <c r="Q4" s="289"/>
      <c r="R4" s="289"/>
      <c r="V4" s="443" t="s">
        <v>29</v>
      </c>
      <c r="W4" s="444"/>
      <c r="X4" s="445"/>
      <c r="Y4" s="317" t="str">
        <f>MID(基本情報入力欄!D14,1,1)</f>
        <v>1</v>
      </c>
      <c r="Z4" s="318"/>
      <c r="AA4" s="318" t="str">
        <f>MID(基本情報入力欄!D14,2,1)</f>
        <v>2</v>
      </c>
      <c r="AB4" s="318"/>
      <c r="AC4" s="318" t="str">
        <f>MID(基本情報入力欄!D14,3,1)</f>
        <v>3</v>
      </c>
      <c r="AD4" s="318"/>
      <c r="AE4" s="318" t="str">
        <f>MID(基本情報入力欄!D14,4,1)</f>
        <v>4</v>
      </c>
      <c r="AF4" s="318"/>
      <c r="AG4" s="318" t="str">
        <f>MID(基本情報入力欄!D14,5,1)</f>
        <v>5</v>
      </c>
      <c r="AH4" s="318"/>
      <c r="AI4" s="318" t="str">
        <f>MID(基本情報入力欄!D14,6,1)</f>
        <v>6</v>
      </c>
      <c r="AJ4" s="318"/>
      <c r="AK4" s="318" t="str">
        <f>MID(基本情報入力欄!D14,7,1)</f>
        <v>7</v>
      </c>
      <c r="AL4" s="456"/>
      <c r="AM4" s="315" t="s">
        <v>30</v>
      </c>
      <c r="AN4" s="315"/>
      <c r="AO4" s="315"/>
      <c r="AP4" s="315"/>
      <c r="AQ4" s="454">
        <f>基本情報入力欄!D11</f>
        <v>44536</v>
      </c>
      <c r="AR4" s="454"/>
      <c r="AS4" s="454"/>
      <c r="AT4" s="455"/>
    </row>
    <row r="5" spans="1:46" ht="18" customHeight="1">
      <c r="D5" s="14"/>
      <c r="E5" s="14"/>
      <c r="F5" s="211"/>
      <c r="G5" s="211"/>
      <c r="H5" s="211"/>
      <c r="I5" s="211"/>
      <c r="J5" s="211"/>
      <c r="K5" s="211"/>
      <c r="L5" s="211"/>
      <c r="M5" s="211"/>
      <c r="N5" s="211"/>
      <c r="O5" s="211"/>
      <c r="P5" s="211"/>
      <c r="Q5" s="211"/>
      <c r="V5" s="212"/>
      <c r="W5" s="213"/>
      <c r="X5" s="213"/>
      <c r="Y5" s="215"/>
      <c r="Z5" s="216"/>
      <c r="AA5" s="216"/>
      <c r="AB5" s="216"/>
      <c r="AC5" s="216"/>
      <c r="AD5" s="216"/>
      <c r="AE5" s="216"/>
      <c r="AF5" s="216"/>
      <c r="AG5" s="302" t="s">
        <v>40</v>
      </c>
      <c r="AH5" s="303"/>
      <c r="AI5" s="303"/>
      <c r="AJ5" s="303"/>
      <c r="AK5" s="304"/>
      <c r="AL5" s="308" t="s">
        <v>49</v>
      </c>
      <c r="AM5" s="310" t="str">
        <f>基本情報入力欄!D15</f>
        <v>1234567890123</v>
      </c>
      <c r="AN5" s="310"/>
      <c r="AO5" s="310"/>
      <c r="AP5" s="310"/>
      <c r="AQ5" s="310"/>
      <c r="AR5" s="310"/>
      <c r="AS5" s="310"/>
      <c r="AT5" s="311"/>
    </row>
    <row r="6" spans="1:46" ht="13.5" customHeight="1">
      <c r="D6" s="2"/>
      <c r="E6" s="2"/>
      <c r="V6" s="452" t="s">
        <v>28</v>
      </c>
      <c r="W6" s="453"/>
      <c r="X6" s="453"/>
      <c r="Y6" s="2"/>
      <c r="Z6" s="301" t="str">
        <f>基本情報入力欄!D16</f>
        <v>332-0012</v>
      </c>
      <c r="AA6" s="301"/>
      <c r="AB6" s="301"/>
      <c r="AC6" s="301"/>
      <c r="AD6" s="301"/>
      <c r="AE6" s="301"/>
      <c r="AF6" s="301"/>
      <c r="AG6" s="305"/>
      <c r="AH6" s="306"/>
      <c r="AI6" s="306"/>
      <c r="AJ6" s="306"/>
      <c r="AK6" s="307"/>
      <c r="AL6" s="309"/>
      <c r="AM6" s="312"/>
      <c r="AN6" s="312"/>
      <c r="AO6" s="312"/>
      <c r="AP6" s="312"/>
      <c r="AQ6" s="312"/>
      <c r="AR6" s="312"/>
      <c r="AS6" s="312"/>
      <c r="AT6" s="313"/>
    </row>
    <row r="7" spans="1:46" ht="13.5" customHeight="1">
      <c r="A7" s="486" t="s">
        <v>192</v>
      </c>
      <c r="B7" s="486"/>
      <c r="C7" s="486"/>
      <c r="D7" s="486"/>
      <c r="E7" s="486"/>
      <c r="F7" s="486"/>
      <c r="G7" s="486"/>
      <c r="H7" s="486"/>
      <c r="I7" s="486"/>
      <c r="J7" s="486"/>
      <c r="K7" s="486"/>
      <c r="L7" s="486"/>
      <c r="M7" s="486"/>
      <c r="N7" s="486"/>
      <c r="O7" s="459" t="s">
        <v>50</v>
      </c>
      <c r="P7" s="459"/>
      <c r="Q7" s="166"/>
      <c r="V7" s="457" t="s">
        <v>27</v>
      </c>
      <c r="W7" s="458"/>
      <c r="X7" s="458"/>
      <c r="Y7" s="2"/>
      <c r="Z7" s="487" t="str">
        <f>基本情報入力欄!D17</f>
        <v>埼玉県川口市本町４丁目１１番６号</v>
      </c>
      <c r="AA7" s="487"/>
      <c r="AB7" s="487"/>
      <c r="AC7" s="487"/>
      <c r="AD7" s="487"/>
      <c r="AE7" s="487"/>
      <c r="AF7" s="487"/>
      <c r="AG7" s="487"/>
      <c r="AH7" s="487"/>
      <c r="AI7" s="487"/>
      <c r="AJ7" s="487"/>
      <c r="AK7" s="487"/>
      <c r="AL7" s="487"/>
      <c r="AM7" s="487"/>
      <c r="AN7" s="487"/>
      <c r="AO7" s="487"/>
      <c r="AP7" s="487"/>
      <c r="AQ7" s="2"/>
      <c r="AR7" s="2"/>
      <c r="AS7" s="2"/>
      <c r="AT7" s="3"/>
    </row>
    <row r="8" spans="1:46" ht="13.5" customHeight="1">
      <c r="A8" s="486"/>
      <c r="B8" s="486"/>
      <c r="C8" s="486"/>
      <c r="D8" s="486"/>
      <c r="E8" s="486"/>
      <c r="F8" s="486"/>
      <c r="G8" s="486"/>
      <c r="H8" s="486"/>
      <c r="I8" s="486"/>
      <c r="J8" s="486"/>
      <c r="K8" s="486"/>
      <c r="L8" s="486"/>
      <c r="M8" s="486"/>
      <c r="N8" s="486"/>
      <c r="O8" s="459"/>
      <c r="P8" s="459"/>
      <c r="Q8" s="166"/>
      <c r="V8" s="457" t="s">
        <v>26</v>
      </c>
      <c r="W8" s="458"/>
      <c r="X8" s="458"/>
      <c r="Y8" s="2"/>
      <c r="Z8" s="494" t="str">
        <f>基本情報入力欄!D18</f>
        <v>株式会社米倉建設</v>
      </c>
      <c r="AA8" s="494"/>
      <c r="AB8" s="494"/>
      <c r="AC8" s="494"/>
      <c r="AD8" s="494"/>
      <c r="AE8" s="494"/>
      <c r="AF8" s="494"/>
      <c r="AG8" s="494"/>
      <c r="AH8" s="494"/>
      <c r="AI8" s="494"/>
      <c r="AJ8" s="494"/>
      <c r="AK8" s="494"/>
      <c r="AL8" s="494"/>
      <c r="AM8" s="494"/>
      <c r="AN8" s="494"/>
      <c r="AO8" s="494"/>
      <c r="AP8" s="494"/>
      <c r="AQ8" s="2"/>
      <c r="AR8" s="2" t="s">
        <v>38</v>
      </c>
      <c r="AS8" s="2"/>
      <c r="AT8" s="3"/>
    </row>
    <row r="9" spans="1:46" ht="13.5" customHeight="1">
      <c r="V9" s="457"/>
      <c r="W9" s="458"/>
      <c r="X9" s="458"/>
      <c r="Y9" s="2"/>
      <c r="Z9" s="494"/>
      <c r="AA9" s="494"/>
      <c r="AB9" s="494"/>
      <c r="AC9" s="494"/>
      <c r="AD9" s="494"/>
      <c r="AE9" s="494"/>
      <c r="AF9" s="494"/>
      <c r="AG9" s="494"/>
      <c r="AH9" s="494"/>
      <c r="AI9" s="494"/>
      <c r="AJ9" s="494"/>
      <c r="AK9" s="494"/>
      <c r="AL9" s="494"/>
      <c r="AM9" s="494"/>
      <c r="AN9" s="494"/>
      <c r="AO9" s="494"/>
      <c r="AP9" s="494"/>
      <c r="AQ9" s="2"/>
      <c r="AR9" s="2"/>
      <c r="AS9" s="2"/>
      <c r="AT9" s="3"/>
    </row>
    <row r="10" spans="1:46" ht="13.5" customHeight="1">
      <c r="A10" s="459" t="s">
        <v>36</v>
      </c>
      <c r="B10" s="459"/>
      <c r="C10" s="459"/>
      <c r="D10" s="459"/>
      <c r="E10" s="459"/>
      <c r="F10" s="459"/>
      <c r="G10" s="459"/>
      <c r="H10" s="459"/>
      <c r="I10" s="459"/>
      <c r="J10" s="459"/>
      <c r="K10" s="459"/>
      <c r="V10" s="484" t="s">
        <v>25</v>
      </c>
      <c r="W10" s="485"/>
      <c r="X10" s="485"/>
      <c r="Y10" s="2"/>
      <c r="Z10" s="487" t="str">
        <f>基本情報入力欄!D19</f>
        <v>米倉　義永</v>
      </c>
      <c r="AA10" s="487"/>
      <c r="AB10" s="487"/>
      <c r="AC10" s="487"/>
      <c r="AD10" s="487"/>
      <c r="AE10" s="487"/>
      <c r="AF10" s="487"/>
      <c r="AG10" s="487"/>
      <c r="AH10" s="487"/>
      <c r="AI10" s="487"/>
      <c r="AJ10" s="487"/>
      <c r="AK10" s="487"/>
      <c r="AL10" s="487"/>
      <c r="AM10" s="487"/>
      <c r="AN10" s="487"/>
      <c r="AO10" s="487"/>
      <c r="AP10" s="487"/>
      <c r="AQ10" s="2"/>
      <c r="AR10" s="2"/>
      <c r="AS10" s="2"/>
      <c r="AT10" s="3"/>
    </row>
    <row r="11" spans="1:46" ht="13.5" customHeight="1" thickBot="1">
      <c r="A11" s="459"/>
      <c r="B11" s="459"/>
      <c r="C11" s="459"/>
      <c r="D11" s="459"/>
      <c r="E11" s="459"/>
      <c r="F11" s="459"/>
      <c r="G11" s="459"/>
      <c r="H11" s="459"/>
      <c r="I11" s="459"/>
      <c r="J11" s="459"/>
      <c r="K11" s="459"/>
      <c r="V11" s="457" t="s">
        <v>24</v>
      </c>
      <c r="W11" s="458"/>
      <c r="X11" s="458"/>
      <c r="Y11" s="2"/>
      <c r="Z11" s="487" t="str">
        <f>基本情報入力欄!D20</f>
        <v>048-224-5111</v>
      </c>
      <c r="AA11" s="487"/>
      <c r="AB11" s="487"/>
      <c r="AC11" s="487"/>
      <c r="AD11" s="487"/>
      <c r="AE11" s="487"/>
      <c r="AF11" s="2"/>
      <c r="AG11" s="458" t="s">
        <v>39</v>
      </c>
      <c r="AH11" s="458"/>
      <c r="AI11" s="458"/>
      <c r="AJ11" s="2"/>
      <c r="AK11" s="487" t="str">
        <f>基本情報入力欄!D21</f>
        <v>048-224-5118</v>
      </c>
      <c r="AL11" s="487"/>
      <c r="AM11" s="487"/>
      <c r="AN11" s="487"/>
      <c r="AO11" s="487"/>
      <c r="AP11" s="487"/>
      <c r="AQ11" s="2"/>
      <c r="AR11" s="290" t="s">
        <v>7</v>
      </c>
      <c r="AS11" s="290"/>
      <c r="AT11" s="291"/>
    </row>
    <row r="12" spans="1:46" ht="18" customHeight="1" thickTop="1">
      <c r="A12" s="314" t="s">
        <v>0</v>
      </c>
      <c r="B12" s="315"/>
      <c r="C12" s="315"/>
      <c r="D12" s="317" t="str">
        <f>MID(INDEX(請求書入力欄!D:D,57*AR50-46,1),1,1)</f>
        <v>1</v>
      </c>
      <c r="E12" s="318"/>
      <c r="F12" s="318" t="str">
        <f>MID(INDEX(請求書入力欄!D:D,57*AR50-46,1),2,1)</f>
        <v>9</v>
      </c>
      <c r="G12" s="318"/>
      <c r="H12" s="318" t="str">
        <f>MID(INDEX(請求書入力欄!D:D,57*AR50-46,1),3,1)</f>
        <v>0</v>
      </c>
      <c r="I12" s="318"/>
      <c r="J12" s="318" t="str">
        <f>MID(INDEX(請求書入力欄!D:D,57*AR50-46,1),4,1)</f>
        <v>2</v>
      </c>
      <c r="K12" s="318"/>
      <c r="L12" s="318" t="str">
        <f>MID(INDEX(請求書入力欄!D:D,57*AR50-46,1),5,1)</f>
        <v>7</v>
      </c>
      <c r="M12" s="318"/>
      <c r="N12" s="318" t="str">
        <f>MID(INDEX(請求書入力欄!D:D,57*AR50-46,1),6,1)</f>
        <v>0</v>
      </c>
      <c r="O12" s="318"/>
      <c r="P12" s="318" t="str">
        <f>MID(INDEX(請求書入力欄!D:D,57*AR50-46,1),7,1)</f>
        <v>0</v>
      </c>
      <c r="Q12" s="318"/>
      <c r="R12" s="318" t="str">
        <f>MID(INDEX(請求書入力欄!D:D,57*AR50-46,1),8,1)</f>
        <v>0</v>
      </c>
      <c r="S12" s="318"/>
      <c r="T12" s="318" t="str">
        <f>MID(INDEX(請求書入力欄!D:D,57*AR50-46,1),9,1)</f>
        <v>0</v>
      </c>
      <c r="U12" s="318"/>
      <c r="V12" s="326" t="str">
        <f>MID(INDEX(請求書入力欄!D:D,57*AR50-46,1),10,1)</f>
        <v>2</v>
      </c>
      <c r="W12" s="327"/>
      <c r="X12" s="316" t="s">
        <v>1</v>
      </c>
      <c r="Y12" s="316"/>
      <c r="Z12" s="316"/>
      <c r="AA12" s="325" t="str">
        <f>IF(INDEX(請求書入力欄!D:D,57*AR50-44,1)="","",MID(RIGHT("0000"&amp;INDEX(請求書入力欄!D:D,57*AR50-44,1),5),1,1))</f>
        <v>0</v>
      </c>
      <c r="AB12" s="326"/>
      <c r="AC12" s="326" t="str">
        <f>IF(INDEX(請求書入力欄!D:D,57*AR50-44,1)="","",MID(RIGHT("0000"&amp;INDEX(請求書入力欄!D:D,57*AR50-44,1),5),2,1))</f>
        <v>0</v>
      </c>
      <c r="AD12" s="326"/>
      <c r="AE12" s="326" t="str">
        <f>IF(INDEX(請求書入力欄!D:D,57*AR50-44,1)="","",MID(RIGHT("0000"&amp;INDEX(請求書入力欄!D:D,57*AR50-44,1),5),3,1))</f>
        <v>0</v>
      </c>
      <c r="AF12" s="326"/>
      <c r="AG12" s="326" t="str">
        <f>IF(INDEX(請求書入力欄!D:D,57*AR50-44,1)="","",MID(RIGHT("0000"&amp;INDEX(請求書入力欄!D:D,57*AR50-44,1),5),4,1))</f>
        <v>0</v>
      </c>
      <c r="AH12" s="326"/>
      <c r="AI12" s="326" t="str">
        <f>IF(INDEX(請求書入力欄!D:D,57*AR50-44,1)="","",MID(RIGHT("0000"&amp;INDEX(請求書入力欄!D:D,57*AR50-44,1),5),5,1))</f>
        <v>1</v>
      </c>
      <c r="AJ12" s="327"/>
      <c r="AK12" s="322" t="s">
        <v>2</v>
      </c>
      <c r="AL12" s="323"/>
      <c r="AM12" s="323"/>
      <c r="AN12" s="324"/>
      <c r="AO12" s="319">
        <f>INDEX(請求書入力欄!O:O,57*AR50-19,1)</f>
        <v>100000</v>
      </c>
      <c r="AP12" s="320"/>
      <c r="AQ12" s="320"/>
      <c r="AR12" s="320"/>
      <c r="AS12" s="320"/>
      <c r="AT12" s="321"/>
    </row>
    <row r="13" spans="1:46" ht="18" customHeight="1">
      <c r="A13" s="500" t="s">
        <v>3</v>
      </c>
      <c r="B13" s="470"/>
      <c r="C13" s="470"/>
      <c r="D13" s="334" t="str">
        <f>INDEX(請求書入力欄!D:D,57*AR50-45)</f>
        <v>（仮称）板橋区小豆沢三丁目計画</v>
      </c>
      <c r="E13" s="334"/>
      <c r="F13" s="334"/>
      <c r="G13" s="334"/>
      <c r="H13" s="334"/>
      <c r="I13" s="334"/>
      <c r="J13" s="334"/>
      <c r="K13" s="334"/>
      <c r="L13" s="334"/>
      <c r="M13" s="334"/>
      <c r="N13" s="334"/>
      <c r="O13" s="334"/>
      <c r="P13" s="334"/>
      <c r="Q13" s="334"/>
      <c r="R13" s="334"/>
      <c r="S13" s="334"/>
      <c r="T13" s="334"/>
      <c r="U13" s="334"/>
      <c r="V13" s="334"/>
      <c r="W13" s="335"/>
      <c r="X13" s="475" t="s">
        <v>37</v>
      </c>
      <c r="Y13" s="476"/>
      <c r="Z13" s="477"/>
      <c r="AA13" s="362">
        <f>INDEX(請求書入力欄!D:D,57*AR50-43,1)</f>
        <v>1000000</v>
      </c>
      <c r="AB13" s="363"/>
      <c r="AC13" s="363"/>
      <c r="AD13" s="363"/>
      <c r="AE13" s="363"/>
      <c r="AF13" s="363"/>
      <c r="AG13" s="363"/>
      <c r="AH13" s="363"/>
      <c r="AI13" s="363"/>
      <c r="AJ13" s="364"/>
      <c r="AK13" s="359" t="s">
        <v>4</v>
      </c>
      <c r="AL13" s="360"/>
      <c r="AM13" s="360"/>
      <c r="AN13" s="361"/>
      <c r="AO13" s="368">
        <f>INDEX(請求書入力欄!D:D,57*AR50-32,1)</f>
        <v>100000</v>
      </c>
      <c r="AP13" s="369"/>
      <c r="AQ13" s="369"/>
      <c r="AR13" s="369"/>
      <c r="AS13" s="369"/>
      <c r="AT13" s="370"/>
    </row>
    <row r="14" spans="1:46" ht="9" customHeight="1">
      <c r="A14" s="4"/>
      <c r="B14" s="5"/>
      <c r="C14" s="5"/>
      <c r="D14" s="336"/>
      <c r="E14" s="336"/>
      <c r="F14" s="336"/>
      <c r="G14" s="336"/>
      <c r="H14" s="336"/>
      <c r="I14" s="336"/>
      <c r="J14" s="336"/>
      <c r="K14" s="336"/>
      <c r="L14" s="336"/>
      <c r="M14" s="336"/>
      <c r="N14" s="336"/>
      <c r="O14" s="336"/>
      <c r="P14" s="336"/>
      <c r="Q14" s="336"/>
      <c r="R14" s="336"/>
      <c r="S14" s="336"/>
      <c r="T14" s="336"/>
      <c r="U14" s="336"/>
      <c r="V14" s="336"/>
      <c r="W14" s="337"/>
      <c r="X14" s="478"/>
      <c r="Y14" s="479"/>
      <c r="Z14" s="480"/>
      <c r="AA14" s="365"/>
      <c r="AB14" s="366"/>
      <c r="AC14" s="366"/>
      <c r="AD14" s="366"/>
      <c r="AE14" s="366"/>
      <c r="AF14" s="366"/>
      <c r="AG14" s="366"/>
      <c r="AH14" s="366"/>
      <c r="AI14" s="366"/>
      <c r="AJ14" s="367"/>
      <c r="AK14" s="347" t="s">
        <v>48</v>
      </c>
      <c r="AL14" s="348"/>
      <c r="AM14" s="348"/>
      <c r="AN14" s="349"/>
      <c r="AO14" s="371">
        <f>SUM(AO12:AT13)</f>
        <v>200000</v>
      </c>
      <c r="AP14" s="334"/>
      <c r="AQ14" s="334"/>
      <c r="AR14" s="334"/>
      <c r="AS14" s="334"/>
      <c r="AT14" s="372"/>
    </row>
    <row r="15" spans="1:46" ht="9" customHeight="1">
      <c r="A15" s="460" t="s">
        <v>32</v>
      </c>
      <c r="B15" s="461"/>
      <c r="C15" s="461"/>
      <c r="D15" s="461"/>
      <c r="E15" s="461"/>
      <c r="F15" s="461"/>
      <c r="G15" s="461"/>
      <c r="H15" s="461"/>
      <c r="I15" s="462"/>
      <c r="J15" s="338">
        <f>INDEX(請求書入力欄!D:D,57*AR50-30)</f>
        <v>110000</v>
      </c>
      <c r="K15" s="339"/>
      <c r="L15" s="339"/>
      <c r="M15" s="339"/>
      <c r="N15" s="339"/>
      <c r="O15" s="339"/>
      <c r="P15" s="339"/>
      <c r="Q15" s="339"/>
      <c r="R15" s="339"/>
      <c r="S15" s="339"/>
      <c r="T15" s="339"/>
      <c r="U15" s="340"/>
      <c r="V15" s="469" t="s">
        <v>35</v>
      </c>
      <c r="W15" s="470"/>
      <c r="X15" s="470"/>
      <c r="Y15" s="470"/>
      <c r="Z15" s="470"/>
      <c r="AA15" s="470"/>
      <c r="AB15" s="470"/>
      <c r="AC15" s="26"/>
      <c r="AD15" s="26"/>
      <c r="AE15" s="26"/>
      <c r="AF15" s="26"/>
      <c r="AG15" s="26"/>
      <c r="AH15" s="27"/>
      <c r="AI15" s="6"/>
      <c r="AJ15" s="8"/>
      <c r="AK15" s="350"/>
      <c r="AL15" s="351"/>
      <c r="AM15" s="351"/>
      <c r="AN15" s="352"/>
      <c r="AO15" s="373"/>
      <c r="AP15" s="336"/>
      <c r="AQ15" s="336"/>
      <c r="AR15" s="336"/>
      <c r="AS15" s="336"/>
      <c r="AT15" s="374"/>
    </row>
    <row r="16" spans="1:46" ht="9" customHeight="1">
      <c r="A16" s="463"/>
      <c r="B16" s="464"/>
      <c r="C16" s="464"/>
      <c r="D16" s="464"/>
      <c r="E16" s="464"/>
      <c r="F16" s="464"/>
      <c r="G16" s="464"/>
      <c r="H16" s="464"/>
      <c r="I16" s="465"/>
      <c r="J16" s="341"/>
      <c r="K16" s="342"/>
      <c r="L16" s="342"/>
      <c r="M16" s="342"/>
      <c r="N16" s="342"/>
      <c r="O16" s="342"/>
      <c r="P16" s="342"/>
      <c r="Q16" s="342"/>
      <c r="R16" s="342"/>
      <c r="S16" s="342"/>
      <c r="T16" s="342"/>
      <c r="U16" s="343"/>
      <c r="V16" s="471"/>
      <c r="W16" s="472"/>
      <c r="X16" s="472"/>
      <c r="Y16" s="472"/>
      <c r="Z16" s="472"/>
      <c r="AA16" s="472"/>
      <c r="AB16" s="472"/>
      <c r="AC16" s="496">
        <f>INDEX(請求書入力欄!L:L,57*AR50-32,1)</f>
        <v>0.2</v>
      </c>
      <c r="AD16" s="496"/>
      <c r="AE16" s="496"/>
      <c r="AF16" s="496"/>
      <c r="AG16" s="496"/>
      <c r="AH16" s="497"/>
      <c r="AI16" s="2"/>
      <c r="AJ16" s="10"/>
      <c r="AK16" s="353" t="s">
        <v>6</v>
      </c>
      <c r="AL16" s="354"/>
      <c r="AM16" s="354"/>
      <c r="AN16" s="355"/>
      <c r="AO16" s="371">
        <f>IF(AA13="単価契約","",AA13-AO14)</f>
        <v>800000</v>
      </c>
      <c r="AP16" s="334"/>
      <c r="AQ16" s="334"/>
      <c r="AR16" s="334"/>
      <c r="AS16" s="334"/>
      <c r="AT16" s="372"/>
    </row>
    <row r="17" spans="1:46" ht="9" customHeight="1">
      <c r="A17" s="466"/>
      <c r="B17" s="467"/>
      <c r="C17" s="467"/>
      <c r="D17" s="467"/>
      <c r="E17" s="467"/>
      <c r="F17" s="467"/>
      <c r="G17" s="467"/>
      <c r="H17" s="467"/>
      <c r="I17" s="468"/>
      <c r="J17" s="344"/>
      <c r="K17" s="345"/>
      <c r="L17" s="345"/>
      <c r="M17" s="345"/>
      <c r="N17" s="345"/>
      <c r="O17" s="345"/>
      <c r="P17" s="345"/>
      <c r="Q17" s="345"/>
      <c r="R17" s="345"/>
      <c r="S17" s="345"/>
      <c r="T17" s="345"/>
      <c r="U17" s="346"/>
      <c r="V17" s="473"/>
      <c r="W17" s="474"/>
      <c r="X17" s="474"/>
      <c r="Y17" s="474"/>
      <c r="Z17" s="474"/>
      <c r="AA17" s="474"/>
      <c r="AB17" s="474"/>
      <c r="AC17" s="498"/>
      <c r="AD17" s="498"/>
      <c r="AE17" s="498"/>
      <c r="AF17" s="498"/>
      <c r="AG17" s="498"/>
      <c r="AH17" s="499"/>
      <c r="AI17" s="5"/>
      <c r="AJ17" s="12"/>
      <c r="AK17" s="356"/>
      <c r="AL17" s="357"/>
      <c r="AM17" s="357"/>
      <c r="AN17" s="358"/>
      <c r="AO17" s="373"/>
      <c r="AP17" s="336"/>
      <c r="AQ17" s="336"/>
      <c r="AR17" s="336"/>
      <c r="AS17" s="336"/>
      <c r="AT17" s="374"/>
    </row>
    <row r="18" spans="1:46" ht="11.25" customHeight="1">
      <c r="A18" s="330" t="s">
        <v>47</v>
      </c>
      <c r="B18" s="328"/>
      <c r="C18" s="328"/>
      <c r="D18" s="328"/>
      <c r="E18" s="328"/>
      <c r="F18" s="328" t="s">
        <v>42</v>
      </c>
      <c r="G18" s="328"/>
      <c r="H18" s="328"/>
      <c r="I18" s="328"/>
      <c r="J18" s="328"/>
      <c r="K18" s="328"/>
      <c r="L18" s="328"/>
      <c r="M18" s="328"/>
      <c r="N18" s="328"/>
      <c r="O18" s="328"/>
      <c r="P18" s="328"/>
      <c r="Q18" s="328"/>
      <c r="R18" s="328"/>
      <c r="S18" s="328"/>
      <c r="T18" s="328"/>
      <c r="U18" s="328"/>
      <c r="V18" s="331" t="s">
        <v>43</v>
      </c>
      <c r="W18" s="332"/>
      <c r="X18" s="333"/>
      <c r="Y18" s="331" t="s">
        <v>44</v>
      </c>
      <c r="Z18" s="332"/>
      <c r="AA18" s="332"/>
      <c r="AB18" s="332"/>
      <c r="AC18" s="333"/>
      <c r="AD18" s="328" t="s">
        <v>45</v>
      </c>
      <c r="AE18" s="328"/>
      <c r="AF18" s="328"/>
      <c r="AG18" s="328"/>
      <c r="AH18" s="328"/>
      <c r="AI18" s="328"/>
      <c r="AJ18" s="328"/>
      <c r="AK18" s="328"/>
      <c r="AL18" s="328"/>
      <c r="AM18" s="328" t="s">
        <v>46</v>
      </c>
      <c r="AN18" s="328"/>
      <c r="AO18" s="328"/>
      <c r="AP18" s="328"/>
      <c r="AQ18" s="328"/>
      <c r="AR18" s="328"/>
      <c r="AS18" s="328"/>
      <c r="AT18" s="329"/>
    </row>
    <row r="19" spans="1:46" ht="18" customHeight="1">
      <c r="A19" s="375" t="str">
        <f>INDEX(請求書入力欄!D:D,57*AR50-41,1)</f>
        <v>100101</v>
      </c>
      <c r="B19" s="376"/>
      <c r="C19" s="376"/>
      <c r="D19" s="376"/>
      <c r="E19" s="376"/>
      <c r="F19" s="377" t="str">
        <f>INDEX(請求書入力欄!K:K,57*AR50-41,1)</f>
        <v>試掘工事</v>
      </c>
      <c r="G19" s="377"/>
      <c r="H19" s="377"/>
      <c r="I19" s="377"/>
      <c r="J19" s="377"/>
      <c r="K19" s="377"/>
      <c r="L19" s="377"/>
      <c r="M19" s="377"/>
      <c r="N19" s="377"/>
      <c r="O19" s="377"/>
      <c r="P19" s="377"/>
      <c r="Q19" s="377"/>
      <c r="R19" s="377"/>
      <c r="S19" s="377"/>
      <c r="T19" s="377"/>
      <c r="U19" s="377"/>
      <c r="V19" s="378">
        <f>INDEX(請求書入力欄!L:L,57*AR50-41,1)</f>
        <v>1</v>
      </c>
      <c r="W19" s="378"/>
      <c r="X19" s="378"/>
      <c r="Y19" s="379">
        <f>INDEX(請求書入力欄!M:M,57*AR50-41,1)</f>
        <v>100000</v>
      </c>
      <c r="Z19" s="379"/>
      <c r="AA19" s="379"/>
      <c r="AB19" s="379"/>
      <c r="AC19" s="379"/>
      <c r="AD19" s="379">
        <f>INDEX(請求書入力欄!N:N,57*AR50-41,1)</f>
        <v>100000</v>
      </c>
      <c r="AE19" s="379"/>
      <c r="AF19" s="379"/>
      <c r="AG19" s="379"/>
      <c r="AH19" s="379"/>
      <c r="AI19" s="379"/>
      <c r="AJ19" s="379"/>
      <c r="AK19" s="379"/>
      <c r="AL19" s="379"/>
      <c r="AM19" s="380"/>
      <c r="AN19" s="380"/>
      <c r="AO19" s="380"/>
      <c r="AP19" s="380"/>
      <c r="AQ19" s="380"/>
      <c r="AR19" s="380"/>
      <c r="AS19" s="380"/>
      <c r="AT19" s="381"/>
    </row>
    <row r="20" spans="1:46" ht="18" customHeight="1">
      <c r="A20" s="375">
        <f>INDEX(請求書入力欄!D:D,57*AR50-40,1)</f>
        <v>0</v>
      </c>
      <c r="B20" s="376"/>
      <c r="C20" s="376"/>
      <c r="D20" s="376"/>
      <c r="E20" s="376"/>
      <c r="F20" s="377">
        <f>INDEX(請求書入力欄!K:K,57*AR50-40,1)</f>
        <v>0</v>
      </c>
      <c r="G20" s="377"/>
      <c r="H20" s="377"/>
      <c r="I20" s="377"/>
      <c r="J20" s="377"/>
      <c r="K20" s="377"/>
      <c r="L20" s="377"/>
      <c r="M20" s="377"/>
      <c r="N20" s="377"/>
      <c r="O20" s="377"/>
      <c r="P20" s="377"/>
      <c r="Q20" s="377"/>
      <c r="R20" s="377"/>
      <c r="S20" s="377"/>
      <c r="T20" s="377"/>
      <c r="U20" s="377"/>
      <c r="V20" s="378">
        <f>INDEX(請求書入力欄!L:L,57*AR50-40,1)</f>
        <v>0</v>
      </c>
      <c r="W20" s="378"/>
      <c r="X20" s="378"/>
      <c r="Y20" s="379">
        <f>INDEX(請求書入力欄!M:M,57*AR50-40,1)</f>
        <v>0</v>
      </c>
      <c r="Z20" s="379"/>
      <c r="AA20" s="379"/>
      <c r="AB20" s="379"/>
      <c r="AC20" s="379"/>
      <c r="AD20" s="379">
        <f>INDEX(請求書入力欄!N:N,57*AR50-40,1)</f>
        <v>0</v>
      </c>
      <c r="AE20" s="379"/>
      <c r="AF20" s="379"/>
      <c r="AG20" s="379"/>
      <c r="AH20" s="379"/>
      <c r="AI20" s="379"/>
      <c r="AJ20" s="379"/>
      <c r="AK20" s="379"/>
      <c r="AL20" s="379"/>
      <c r="AM20" s="380"/>
      <c r="AN20" s="380"/>
      <c r="AO20" s="380"/>
      <c r="AP20" s="380"/>
      <c r="AQ20" s="380"/>
      <c r="AR20" s="380"/>
      <c r="AS20" s="380"/>
      <c r="AT20" s="381"/>
    </row>
    <row r="21" spans="1:46" ht="18" customHeight="1">
      <c r="A21" s="375">
        <f>INDEX(請求書入力欄!D:D,57*AR50-39,1)</f>
        <v>0</v>
      </c>
      <c r="B21" s="376"/>
      <c r="C21" s="376"/>
      <c r="D21" s="376"/>
      <c r="E21" s="376"/>
      <c r="F21" s="377">
        <f>INDEX(請求書入力欄!K:K,57*AR50-39,1)</f>
        <v>0</v>
      </c>
      <c r="G21" s="377"/>
      <c r="H21" s="377"/>
      <c r="I21" s="377"/>
      <c r="J21" s="377"/>
      <c r="K21" s="377"/>
      <c r="L21" s="377"/>
      <c r="M21" s="377"/>
      <c r="N21" s="377"/>
      <c r="O21" s="377"/>
      <c r="P21" s="377"/>
      <c r="Q21" s="377"/>
      <c r="R21" s="377"/>
      <c r="S21" s="377"/>
      <c r="T21" s="377"/>
      <c r="U21" s="377"/>
      <c r="V21" s="378">
        <f>INDEX(請求書入力欄!L:L,57*AR50-39,1)</f>
        <v>0</v>
      </c>
      <c r="W21" s="378"/>
      <c r="X21" s="378"/>
      <c r="Y21" s="379">
        <f>INDEX(請求書入力欄!M:M,57*AR50-39,1)</f>
        <v>0</v>
      </c>
      <c r="Z21" s="379"/>
      <c r="AA21" s="379"/>
      <c r="AB21" s="379"/>
      <c r="AC21" s="379"/>
      <c r="AD21" s="379">
        <f>INDEX(請求書入力欄!N:N,57*AR50-39,1)</f>
        <v>0</v>
      </c>
      <c r="AE21" s="379"/>
      <c r="AF21" s="379"/>
      <c r="AG21" s="379"/>
      <c r="AH21" s="379"/>
      <c r="AI21" s="379"/>
      <c r="AJ21" s="379"/>
      <c r="AK21" s="379"/>
      <c r="AL21" s="379"/>
      <c r="AM21" s="380"/>
      <c r="AN21" s="380"/>
      <c r="AO21" s="380"/>
      <c r="AP21" s="380"/>
      <c r="AQ21" s="380"/>
      <c r="AR21" s="380"/>
      <c r="AS21" s="380"/>
      <c r="AT21" s="381"/>
    </row>
    <row r="22" spans="1:46" ht="18" customHeight="1">
      <c r="A22" s="375">
        <f>INDEX(請求書入力欄!D:D,57*AR50-38,1)</f>
        <v>0</v>
      </c>
      <c r="B22" s="376"/>
      <c r="C22" s="376"/>
      <c r="D22" s="376"/>
      <c r="E22" s="376"/>
      <c r="F22" s="377">
        <f>INDEX(請求書入力欄!K:K,57*AR50-38,1)</f>
        <v>0</v>
      </c>
      <c r="G22" s="377"/>
      <c r="H22" s="377"/>
      <c r="I22" s="377"/>
      <c r="J22" s="377"/>
      <c r="K22" s="377"/>
      <c r="L22" s="377"/>
      <c r="M22" s="377"/>
      <c r="N22" s="377"/>
      <c r="O22" s="377"/>
      <c r="P22" s="377"/>
      <c r="Q22" s="377"/>
      <c r="R22" s="377"/>
      <c r="S22" s="377"/>
      <c r="T22" s="377"/>
      <c r="U22" s="377"/>
      <c r="V22" s="378">
        <f>INDEX(請求書入力欄!L:L,57*AR50-38,1)</f>
        <v>0</v>
      </c>
      <c r="W22" s="378"/>
      <c r="X22" s="378"/>
      <c r="Y22" s="379">
        <f>INDEX(請求書入力欄!M:M,57*AR50-38,1)</f>
        <v>0</v>
      </c>
      <c r="Z22" s="379"/>
      <c r="AA22" s="379"/>
      <c r="AB22" s="379"/>
      <c r="AC22" s="379"/>
      <c r="AD22" s="379">
        <f>INDEX(請求書入力欄!N:N,57*AR50-38,1)</f>
        <v>0</v>
      </c>
      <c r="AE22" s="379"/>
      <c r="AF22" s="379"/>
      <c r="AG22" s="379"/>
      <c r="AH22" s="379"/>
      <c r="AI22" s="379"/>
      <c r="AJ22" s="379"/>
      <c r="AK22" s="379"/>
      <c r="AL22" s="379"/>
      <c r="AM22" s="380"/>
      <c r="AN22" s="380"/>
      <c r="AO22" s="380"/>
      <c r="AP22" s="380"/>
      <c r="AQ22" s="380"/>
      <c r="AR22" s="380"/>
      <c r="AS22" s="380"/>
      <c r="AT22" s="381"/>
    </row>
    <row r="23" spans="1:46" ht="18" customHeight="1">
      <c r="A23" s="375">
        <f>INDEX(請求書入力欄!D:D,57*AR50-37,1)</f>
        <v>0</v>
      </c>
      <c r="B23" s="376"/>
      <c r="C23" s="376"/>
      <c r="D23" s="376"/>
      <c r="E23" s="376"/>
      <c r="F23" s="377">
        <f>INDEX(請求書入力欄!K:K,57*AR50-37,1)</f>
        <v>0</v>
      </c>
      <c r="G23" s="377"/>
      <c r="H23" s="377"/>
      <c r="I23" s="377"/>
      <c r="J23" s="377"/>
      <c r="K23" s="377"/>
      <c r="L23" s="377"/>
      <c r="M23" s="377"/>
      <c r="N23" s="377"/>
      <c r="O23" s="377"/>
      <c r="P23" s="377"/>
      <c r="Q23" s="377"/>
      <c r="R23" s="377"/>
      <c r="S23" s="377"/>
      <c r="T23" s="377"/>
      <c r="U23" s="377"/>
      <c r="V23" s="378">
        <f>INDEX(請求書入力欄!L:L,57*AR50-37,1)</f>
        <v>0</v>
      </c>
      <c r="W23" s="378"/>
      <c r="X23" s="378"/>
      <c r="Y23" s="379">
        <f>INDEX(請求書入力欄!M:M,57*AR50-37,1)</f>
        <v>0</v>
      </c>
      <c r="Z23" s="379"/>
      <c r="AA23" s="379"/>
      <c r="AB23" s="379"/>
      <c r="AC23" s="379"/>
      <c r="AD23" s="379">
        <f>INDEX(請求書入力欄!N:N,57*AR50-37,1)</f>
        <v>0</v>
      </c>
      <c r="AE23" s="379"/>
      <c r="AF23" s="379"/>
      <c r="AG23" s="379"/>
      <c r="AH23" s="379"/>
      <c r="AI23" s="379"/>
      <c r="AJ23" s="379"/>
      <c r="AK23" s="379"/>
      <c r="AL23" s="379"/>
      <c r="AM23" s="380"/>
      <c r="AN23" s="380"/>
      <c r="AO23" s="380"/>
      <c r="AP23" s="380"/>
      <c r="AQ23" s="380"/>
      <c r="AR23" s="380"/>
      <c r="AS23" s="380"/>
      <c r="AT23" s="381"/>
    </row>
    <row r="24" spans="1:46" ht="18" customHeight="1">
      <c r="A24" s="375">
        <f>INDEX(請求書入力欄!D:D,57*AR50-36,1)</f>
        <v>0</v>
      </c>
      <c r="B24" s="376"/>
      <c r="C24" s="376"/>
      <c r="D24" s="376"/>
      <c r="E24" s="376"/>
      <c r="F24" s="377">
        <f>INDEX(請求書入力欄!K:K,57*AR50-36,1)</f>
        <v>0</v>
      </c>
      <c r="G24" s="377"/>
      <c r="H24" s="377"/>
      <c r="I24" s="377"/>
      <c r="J24" s="377"/>
      <c r="K24" s="377"/>
      <c r="L24" s="377"/>
      <c r="M24" s="377"/>
      <c r="N24" s="377"/>
      <c r="O24" s="377"/>
      <c r="P24" s="377"/>
      <c r="Q24" s="377"/>
      <c r="R24" s="377"/>
      <c r="S24" s="377"/>
      <c r="T24" s="377"/>
      <c r="U24" s="377"/>
      <c r="V24" s="378">
        <f>INDEX(請求書入力欄!L:L,57*AR50-36,1)</f>
        <v>0</v>
      </c>
      <c r="W24" s="378"/>
      <c r="X24" s="378"/>
      <c r="Y24" s="379">
        <f>INDEX(請求書入力欄!M:M,57*AR50-36,1)</f>
        <v>0</v>
      </c>
      <c r="Z24" s="379"/>
      <c r="AA24" s="379"/>
      <c r="AB24" s="379"/>
      <c r="AC24" s="379"/>
      <c r="AD24" s="379">
        <f>INDEX(請求書入力欄!N:N,57*AR50-36,1)</f>
        <v>0</v>
      </c>
      <c r="AE24" s="379"/>
      <c r="AF24" s="379"/>
      <c r="AG24" s="379"/>
      <c r="AH24" s="379"/>
      <c r="AI24" s="379"/>
      <c r="AJ24" s="379"/>
      <c r="AK24" s="379"/>
      <c r="AL24" s="379"/>
      <c r="AM24" s="380"/>
      <c r="AN24" s="380"/>
      <c r="AO24" s="380"/>
      <c r="AP24" s="380"/>
      <c r="AQ24" s="380"/>
      <c r="AR24" s="380"/>
      <c r="AS24" s="380"/>
      <c r="AT24" s="381"/>
    </row>
    <row r="25" spans="1:46" ht="18" customHeight="1">
      <c r="A25" s="375">
        <f>INDEX(請求書入力欄!D:D,57*AR50-35,1)</f>
        <v>0</v>
      </c>
      <c r="B25" s="376"/>
      <c r="C25" s="376"/>
      <c r="D25" s="376"/>
      <c r="E25" s="376"/>
      <c r="F25" s="377">
        <f>INDEX(請求書入力欄!K:K,57*AR50-35,1)</f>
        <v>0</v>
      </c>
      <c r="G25" s="377"/>
      <c r="H25" s="377"/>
      <c r="I25" s="377"/>
      <c r="J25" s="377"/>
      <c r="K25" s="377"/>
      <c r="L25" s="377"/>
      <c r="M25" s="377"/>
      <c r="N25" s="377"/>
      <c r="O25" s="377"/>
      <c r="P25" s="377"/>
      <c r="Q25" s="377"/>
      <c r="R25" s="377"/>
      <c r="S25" s="377"/>
      <c r="T25" s="377"/>
      <c r="U25" s="377"/>
      <c r="V25" s="378">
        <f>INDEX(請求書入力欄!L:L,57*AR50-35,1)</f>
        <v>0</v>
      </c>
      <c r="W25" s="378"/>
      <c r="X25" s="378"/>
      <c r="Y25" s="379">
        <f>INDEX(請求書入力欄!M:M,57*AR50-35,1)</f>
        <v>0</v>
      </c>
      <c r="Z25" s="379"/>
      <c r="AA25" s="379"/>
      <c r="AB25" s="379"/>
      <c r="AC25" s="379"/>
      <c r="AD25" s="379">
        <f>INDEX(請求書入力欄!N:N,57*AR50-35,1)</f>
        <v>0</v>
      </c>
      <c r="AE25" s="379"/>
      <c r="AF25" s="379"/>
      <c r="AG25" s="379"/>
      <c r="AH25" s="379"/>
      <c r="AI25" s="379"/>
      <c r="AJ25" s="379"/>
      <c r="AK25" s="379"/>
      <c r="AL25" s="379"/>
      <c r="AM25" s="380"/>
      <c r="AN25" s="380"/>
      <c r="AO25" s="380"/>
      <c r="AP25" s="380"/>
      <c r="AQ25" s="380"/>
      <c r="AR25" s="380"/>
      <c r="AS25" s="380"/>
      <c r="AT25" s="381"/>
    </row>
    <row r="26" spans="1:46" ht="18" customHeight="1">
      <c r="A26" s="375">
        <f>INDEX(請求書入力欄!D:D,57*AR50-34,1)</f>
        <v>0</v>
      </c>
      <c r="B26" s="376"/>
      <c r="C26" s="376"/>
      <c r="D26" s="376"/>
      <c r="E26" s="376"/>
      <c r="F26" s="377">
        <f>INDEX(請求書入力欄!K:K,57*AR50-34,1)</f>
        <v>0</v>
      </c>
      <c r="G26" s="377"/>
      <c r="H26" s="377"/>
      <c r="I26" s="377"/>
      <c r="J26" s="377"/>
      <c r="K26" s="377"/>
      <c r="L26" s="377"/>
      <c r="M26" s="377"/>
      <c r="N26" s="377"/>
      <c r="O26" s="377"/>
      <c r="P26" s="377"/>
      <c r="Q26" s="377"/>
      <c r="R26" s="377"/>
      <c r="S26" s="377"/>
      <c r="T26" s="377"/>
      <c r="U26" s="377"/>
      <c r="V26" s="378">
        <f>INDEX(請求書入力欄!L:L,57*AR50-34,1)</f>
        <v>0</v>
      </c>
      <c r="W26" s="378"/>
      <c r="X26" s="378"/>
      <c r="Y26" s="379">
        <f>INDEX(請求書入力欄!M:M,57*AR50-34,1)</f>
        <v>0</v>
      </c>
      <c r="Z26" s="379"/>
      <c r="AA26" s="379"/>
      <c r="AB26" s="379"/>
      <c r="AC26" s="379"/>
      <c r="AD26" s="379">
        <f>INDEX(請求書入力欄!N:N,57*AR50-34,1)</f>
        <v>0</v>
      </c>
      <c r="AE26" s="379"/>
      <c r="AF26" s="379"/>
      <c r="AG26" s="379"/>
      <c r="AH26" s="379"/>
      <c r="AI26" s="379"/>
      <c r="AJ26" s="379"/>
      <c r="AK26" s="379"/>
      <c r="AL26" s="379"/>
      <c r="AM26" s="380"/>
      <c r="AN26" s="380"/>
      <c r="AO26" s="380"/>
      <c r="AP26" s="380"/>
      <c r="AQ26" s="380"/>
      <c r="AR26" s="380"/>
      <c r="AS26" s="380"/>
      <c r="AT26" s="381"/>
    </row>
    <row r="27" spans="1:46" ht="18" customHeight="1">
      <c r="A27" s="375">
        <f>INDEX(請求書入力欄!D:D,57*AR50-33,1)</f>
        <v>0</v>
      </c>
      <c r="B27" s="376"/>
      <c r="C27" s="376"/>
      <c r="D27" s="376"/>
      <c r="E27" s="376"/>
      <c r="F27" s="377">
        <f>INDEX(請求書入力欄!K:K,57*AR50-33,1)</f>
        <v>0</v>
      </c>
      <c r="G27" s="377"/>
      <c r="H27" s="377"/>
      <c r="I27" s="377"/>
      <c r="J27" s="377"/>
      <c r="K27" s="377"/>
      <c r="L27" s="377"/>
      <c r="M27" s="377"/>
      <c r="N27" s="377"/>
      <c r="O27" s="377"/>
      <c r="P27" s="377"/>
      <c r="Q27" s="377"/>
      <c r="R27" s="377"/>
      <c r="S27" s="377"/>
      <c r="T27" s="377"/>
      <c r="U27" s="377"/>
      <c r="V27" s="378">
        <f>INDEX(請求書入力欄!L:L,57*AR50-33,1)</f>
        <v>0</v>
      </c>
      <c r="W27" s="378"/>
      <c r="X27" s="378"/>
      <c r="Y27" s="379">
        <f>INDEX(請求書入力欄!M:M,57*AR50-33,1)</f>
        <v>0</v>
      </c>
      <c r="Z27" s="379"/>
      <c r="AA27" s="379"/>
      <c r="AB27" s="379"/>
      <c r="AC27" s="379"/>
      <c r="AD27" s="379">
        <f>INDEX(請求書入力欄!N:N,57*AR50-33,1)</f>
        <v>0</v>
      </c>
      <c r="AE27" s="379"/>
      <c r="AF27" s="379"/>
      <c r="AG27" s="379"/>
      <c r="AH27" s="379"/>
      <c r="AI27" s="379"/>
      <c r="AJ27" s="379"/>
      <c r="AK27" s="379"/>
      <c r="AL27" s="379"/>
      <c r="AM27" s="380"/>
      <c r="AN27" s="380"/>
      <c r="AO27" s="380"/>
      <c r="AP27" s="380"/>
      <c r="AQ27" s="380"/>
      <c r="AR27" s="380"/>
      <c r="AS27" s="380"/>
      <c r="AT27" s="381"/>
    </row>
    <row r="28" spans="1:46" ht="18" customHeight="1">
      <c r="A28" s="15"/>
      <c r="B28" s="16"/>
      <c r="C28" s="16"/>
      <c r="D28" s="16"/>
      <c r="E28" s="16"/>
      <c r="F28" s="16"/>
      <c r="G28" s="16"/>
      <c r="H28" s="16"/>
      <c r="I28" s="16"/>
      <c r="J28" s="16"/>
      <c r="K28" s="16"/>
      <c r="L28" s="16"/>
      <c r="M28" s="16"/>
      <c r="N28" s="16"/>
      <c r="O28" s="16"/>
      <c r="P28" s="16"/>
      <c r="Q28" s="16"/>
      <c r="R28" s="16"/>
      <c r="S28" s="16"/>
      <c r="T28" s="16"/>
      <c r="U28" s="16"/>
      <c r="V28" s="495" t="s">
        <v>33</v>
      </c>
      <c r="W28" s="461"/>
      <c r="X28" s="462"/>
      <c r="Y28" s="382" t="s">
        <v>41</v>
      </c>
      <c r="Z28" s="382"/>
      <c r="AA28" s="382"/>
      <c r="AB28" s="382"/>
      <c r="AC28" s="382"/>
      <c r="AD28" s="383">
        <f>SUM(AD19:AL27)</f>
        <v>100000</v>
      </c>
      <c r="AE28" s="384"/>
      <c r="AF28" s="384"/>
      <c r="AG28" s="384"/>
      <c r="AH28" s="384"/>
      <c r="AI28" s="384"/>
      <c r="AJ28" s="384"/>
      <c r="AK28" s="384"/>
      <c r="AL28" s="384"/>
      <c r="AM28" s="385" t="s">
        <v>32</v>
      </c>
      <c r="AN28" s="385"/>
      <c r="AO28" s="385"/>
      <c r="AP28" s="385"/>
      <c r="AQ28" s="385"/>
      <c r="AR28" s="385"/>
      <c r="AS28" s="385"/>
      <c r="AT28" s="386"/>
    </row>
    <row r="29" spans="1:46" ht="18" customHeight="1" thickBot="1">
      <c r="A29" s="17"/>
      <c r="B29" s="18"/>
      <c r="C29" s="18"/>
      <c r="D29" s="18"/>
      <c r="E29" s="18"/>
      <c r="F29" s="18"/>
      <c r="G29" s="18"/>
      <c r="H29" s="18"/>
      <c r="I29" s="18"/>
      <c r="J29" s="18"/>
      <c r="K29" s="18"/>
      <c r="L29" s="18"/>
      <c r="M29" s="18"/>
      <c r="N29" s="18"/>
      <c r="O29" s="18"/>
      <c r="P29" s="18"/>
      <c r="Q29" s="18"/>
      <c r="R29" s="18"/>
      <c r="S29" s="18"/>
      <c r="T29" s="18"/>
      <c r="U29" s="18"/>
      <c r="V29" s="501">
        <f>INDEX(請求書入力欄!K:K,57*AR50-31,1)</f>
        <v>0.1</v>
      </c>
      <c r="W29" s="502"/>
      <c r="X29" s="503"/>
      <c r="Y29" s="387" t="s">
        <v>9</v>
      </c>
      <c r="Z29" s="387"/>
      <c r="AA29" s="387"/>
      <c r="AB29" s="387"/>
      <c r="AC29" s="387"/>
      <c r="AD29" s="388">
        <f>ROUNDDOWN(AD28*V29,0)</f>
        <v>10000</v>
      </c>
      <c r="AE29" s="389"/>
      <c r="AF29" s="389"/>
      <c r="AG29" s="389"/>
      <c r="AH29" s="389"/>
      <c r="AI29" s="389"/>
      <c r="AJ29" s="389"/>
      <c r="AK29" s="389"/>
      <c r="AL29" s="389"/>
      <c r="AM29" s="390">
        <f>SUM(AD28:AL29)</f>
        <v>110000</v>
      </c>
      <c r="AN29" s="391"/>
      <c r="AO29" s="391"/>
      <c r="AP29" s="391"/>
      <c r="AQ29" s="391"/>
      <c r="AR29" s="391"/>
      <c r="AS29" s="391"/>
      <c r="AT29" s="392"/>
    </row>
    <row r="30" spans="1:46" ht="18" customHeight="1" thickTop="1">
      <c r="A30" s="410" t="s">
        <v>13</v>
      </c>
      <c r="B30" s="411"/>
      <c r="C30" s="510" t="s">
        <v>35</v>
      </c>
      <c r="D30" s="511"/>
      <c r="E30" s="511"/>
      <c r="F30" s="511"/>
      <c r="G30" s="511"/>
      <c r="H30" s="511"/>
      <c r="I30" s="423"/>
      <c r="J30" s="423"/>
      <c r="K30" s="423"/>
      <c r="L30" s="423"/>
      <c r="M30" s="423"/>
      <c r="N30" s="423"/>
      <c r="O30" s="423"/>
      <c r="P30" s="424"/>
      <c r="Q30" s="427" t="s">
        <v>12</v>
      </c>
      <c r="R30" s="428"/>
      <c r="S30" s="428"/>
      <c r="T30" s="428"/>
      <c r="U30" s="428"/>
      <c r="V30" s="428"/>
      <c r="W30" s="428"/>
      <c r="X30" s="428"/>
      <c r="Y30" s="428"/>
      <c r="Z30" s="428" t="s">
        <v>9</v>
      </c>
      <c r="AA30" s="428"/>
      <c r="AB30" s="428"/>
      <c r="AC30" s="428"/>
      <c r="AD30" s="428"/>
      <c r="AE30" s="428"/>
      <c r="AF30" s="428"/>
      <c r="AG30" s="429"/>
      <c r="AH30" s="393" t="s">
        <v>10</v>
      </c>
      <c r="AI30" s="394"/>
      <c r="AJ30" s="394"/>
      <c r="AK30" s="394"/>
      <c r="AL30" s="20"/>
      <c r="AM30" s="21"/>
      <c r="AN30" s="22"/>
      <c r="AO30" s="20"/>
      <c r="AP30" s="21"/>
      <c r="AQ30" s="22"/>
      <c r="AR30" s="20"/>
      <c r="AS30" s="21"/>
      <c r="AT30" s="22"/>
    </row>
    <row r="31" spans="1:46" ht="18" customHeight="1">
      <c r="A31" s="410"/>
      <c r="B31" s="411"/>
      <c r="C31" s="11"/>
      <c r="D31" s="5"/>
      <c r="E31" s="5"/>
      <c r="F31" s="5"/>
      <c r="G31" s="5"/>
      <c r="H31" s="28"/>
      <c r="I31" s="425"/>
      <c r="J31" s="425"/>
      <c r="K31" s="425"/>
      <c r="L31" s="425"/>
      <c r="M31" s="425"/>
      <c r="N31" s="425"/>
      <c r="O31" s="425"/>
      <c r="P31" s="426"/>
      <c r="Q31" s="399"/>
      <c r="R31" s="401"/>
      <c r="S31" s="403"/>
      <c r="T31" s="405"/>
      <c r="U31" s="401"/>
      <c r="V31" s="403"/>
      <c r="W31" s="405"/>
      <c r="X31" s="401"/>
      <c r="Y31" s="403"/>
      <c r="Z31" s="405"/>
      <c r="AA31" s="403"/>
      <c r="AB31" s="405"/>
      <c r="AC31" s="401"/>
      <c r="AD31" s="403"/>
      <c r="AE31" s="405"/>
      <c r="AF31" s="401"/>
      <c r="AG31" s="397"/>
      <c r="AH31" s="395" t="s">
        <v>11</v>
      </c>
      <c r="AI31" s="396"/>
      <c r="AJ31" s="396"/>
      <c r="AK31" s="396"/>
      <c r="AL31" s="23"/>
      <c r="AM31" s="24"/>
      <c r="AN31" s="25"/>
      <c r="AO31" s="23"/>
      <c r="AP31" s="24"/>
      <c r="AQ31" s="25"/>
      <c r="AR31" s="23"/>
      <c r="AS31" s="24"/>
      <c r="AT31" s="25"/>
    </row>
    <row r="32" spans="1:46" ht="18" customHeight="1" thickBot="1">
      <c r="A32" s="410"/>
      <c r="B32" s="411"/>
      <c r="C32" s="495" t="s">
        <v>34</v>
      </c>
      <c r="D32" s="461"/>
      <c r="E32" s="461"/>
      <c r="F32" s="461"/>
      <c r="G32" s="492"/>
      <c r="H32" s="492"/>
      <c r="I32" s="492"/>
      <c r="J32" s="492"/>
      <c r="K32" s="492"/>
      <c r="L32" s="492"/>
      <c r="M32" s="492"/>
      <c r="N32" s="492"/>
      <c r="O32" s="492"/>
      <c r="P32" s="492"/>
      <c r="Q32" s="400"/>
      <c r="R32" s="402"/>
      <c r="S32" s="404"/>
      <c r="T32" s="406"/>
      <c r="U32" s="402"/>
      <c r="V32" s="404"/>
      <c r="W32" s="406"/>
      <c r="X32" s="402"/>
      <c r="Y32" s="404"/>
      <c r="Z32" s="406"/>
      <c r="AA32" s="404"/>
      <c r="AB32" s="406"/>
      <c r="AC32" s="402"/>
      <c r="AD32" s="404"/>
      <c r="AE32" s="406"/>
      <c r="AF32" s="402"/>
      <c r="AG32" s="398"/>
      <c r="AH32" s="395" t="s">
        <v>41</v>
      </c>
      <c r="AI32" s="396"/>
      <c r="AJ32" s="396"/>
      <c r="AK32" s="396"/>
      <c r="AL32" s="23"/>
      <c r="AM32" s="24"/>
      <c r="AN32" s="25"/>
      <c r="AO32" s="23"/>
      <c r="AP32" s="24"/>
      <c r="AQ32" s="25"/>
      <c r="AR32" s="23"/>
      <c r="AS32" s="24"/>
      <c r="AT32" s="25"/>
    </row>
    <row r="33" spans="1:46" ht="18" customHeight="1">
      <c r="A33" s="412"/>
      <c r="B33" s="413"/>
      <c r="C33" s="11"/>
      <c r="D33" s="5"/>
      <c r="E33" s="5"/>
      <c r="F33" s="5"/>
      <c r="G33" s="493"/>
      <c r="H33" s="493"/>
      <c r="I33" s="493"/>
      <c r="J33" s="493"/>
      <c r="K33" s="493"/>
      <c r="L33" s="493"/>
      <c r="M33" s="493"/>
      <c r="N33" s="493"/>
      <c r="O33" s="493"/>
      <c r="P33" s="493"/>
      <c r="Q33" s="414" t="s">
        <v>219</v>
      </c>
      <c r="R33" s="415"/>
      <c r="S33" s="415"/>
      <c r="T33" s="416"/>
      <c r="U33" s="414" t="s">
        <v>220</v>
      </c>
      <c r="V33" s="415"/>
      <c r="W33" s="415"/>
      <c r="X33" s="416"/>
      <c r="Y33" s="414" t="s">
        <v>221</v>
      </c>
      <c r="Z33" s="415"/>
      <c r="AA33" s="415"/>
      <c r="AB33" s="416"/>
      <c r="AC33" s="417"/>
      <c r="AD33" s="418"/>
      <c r="AE33" s="418"/>
      <c r="AF33" s="418"/>
      <c r="AG33" s="419"/>
      <c r="AH33" s="396" t="s">
        <v>6</v>
      </c>
      <c r="AI33" s="396"/>
      <c r="AJ33" s="396"/>
      <c r="AK33" s="396"/>
      <c r="AL33" s="23"/>
      <c r="AM33" s="24"/>
      <c r="AN33" s="25"/>
      <c r="AO33" s="23"/>
      <c r="AP33" s="24"/>
      <c r="AQ33" s="25"/>
      <c r="AR33" s="23"/>
      <c r="AS33" s="24"/>
      <c r="AT33" s="25"/>
    </row>
    <row r="34" spans="1:46" ht="18" customHeight="1">
      <c r="A34" s="430" t="s">
        <v>47</v>
      </c>
      <c r="B34" s="430"/>
      <c r="C34" s="430"/>
      <c r="D34" s="430"/>
      <c r="E34" s="430"/>
      <c r="F34" s="435" t="s">
        <v>45</v>
      </c>
      <c r="G34" s="436"/>
      <c r="H34" s="436"/>
      <c r="I34" s="436"/>
      <c r="J34" s="436"/>
      <c r="K34" s="436"/>
      <c r="L34" s="436"/>
      <c r="M34" s="436"/>
      <c r="N34" s="436"/>
      <c r="O34" s="436"/>
      <c r="P34" s="437"/>
      <c r="Q34" s="420" t="s">
        <v>230</v>
      </c>
      <c r="R34" s="421"/>
      <c r="S34" s="421"/>
      <c r="T34" s="422"/>
      <c r="U34" s="407"/>
      <c r="V34" s="408"/>
      <c r="W34" s="408"/>
      <c r="X34" s="409"/>
      <c r="Y34" s="420" t="s">
        <v>222</v>
      </c>
      <c r="Z34" s="421"/>
      <c r="AA34" s="421"/>
      <c r="AB34" s="422"/>
      <c r="AC34" s="407"/>
      <c r="AD34" s="408"/>
      <c r="AE34" s="408"/>
      <c r="AF34" s="408"/>
      <c r="AG34" s="409"/>
      <c r="AH34" s="295"/>
      <c r="AI34" s="296"/>
      <c r="AJ34" s="296"/>
      <c r="AK34" s="296"/>
      <c r="AL34" s="296"/>
      <c r="AM34" s="296"/>
      <c r="AN34" s="296"/>
      <c r="AO34" s="296"/>
      <c r="AP34" s="296"/>
      <c r="AQ34" s="296"/>
      <c r="AR34" s="296"/>
      <c r="AS34" s="296"/>
      <c r="AT34" s="297"/>
    </row>
    <row r="35" spans="1:46" ht="18" customHeight="1">
      <c r="A35" s="431"/>
      <c r="B35" s="431"/>
      <c r="C35" s="431"/>
      <c r="D35" s="431"/>
      <c r="E35" s="431"/>
      <c r="F35" s="432"/>
      <c r="G35" s="438"/>
      <c r="H35" s="438"/>
      <c r="I35" s="438"/>
      <c r="J35" s="438"/>
      <c r="K35" s="438"/>
      <c r="L35" s="438"/>
      <c r="M35" s="438"/>
      <c r="N35" s="438"/>
      <c r="O35" s="438"/>
      <c r="P35" s="439"/>
      <c r="Q35" s="420" t="s">
        <v>231</v>
      </c>
      <c r="R35" s="421"/>
      <c r="S35" s="421"/>
      <c r="T35" s="422"/>
      <c r="U35" s="407"/>
      <c r="V35" s="408"/>
      <c r="W35" s="408"/>
      <c r="X35" s="409"/>
      <c r="Y35" s="420" t="s">
        <v>223</v>
      </c>
      <c r="Z35" s="421"/>
      <c r="AA35" s="421"/>
      <c r="AB35" s="422"/>
      <c r="AC35" s="407"/>
      <c r="AD35" s="408"/>
      <c r="AE35" s="408"/>
      <c r="AF35" s="408"/>
      <c r="AG35" s="409"/>
      <c r="AH35" s="744" t="s">
        <v>239</v>
      </c>
      <c r="AI35" s="745"/>
      <c r="AJ35" s="746"/>
      <c r="AK35" s="298"/>
      <c r="AL35" s="299"/>
      <c r="AM35" s="299"/>
      <c r="AN35" s="299"/>
      <c r="AO35" s="299"/>
      <c r="AP35" s="299"/>
      <c r="AQ35" s="299"/>
      <c r="AR35" s="299"/>
      <c r="AS35" s="299"/>
      <c r="AT35" s="300"/>
    </row>
    <row r="36" spans="1:46" ht="18" customHeight="1">
      <c r="A36" s="431"/>
      <c r="B36" s="431"/>
      <c r="C36" s="431"/>
      <c r="D36" s="431"/>
      <c r="E36" s="431"/>
      <c r="F36" s="432"/>
      <c r="G36" s="438"/>
      <c r="H36" s="438"/>
      <c r="I36" s="438"/>
      <c r="J36" s="438"/>
      <c r="K36" s="438"/>
      <c r="L36" s="438"/>
      <c r="M36" s="438"/>
      <c r="N36" s="438"/>
      <c r="O36" s="438"/>
      <c r="P36" s="439"/>
      <c r="Q36" s="420" t="s">
        <v>232</v>
      </c>
      <c r="R36" s="421"/>
      <c r="S36" s="421"/>
      <c r="T36" s="422"/>
      <c r="U36" s="407"/>
      <c r="V36" s="408"/>
      <c r="W36" s="408"/>
      <c r="X36" s="409"/>
      <c r="Y36" s="420" t="s">
        <v>224</v>
      </c>
      <c r="Z36" s="421"/>
      <c r="AA36" s="421"/>
      <c r="AB36" s="422"/>
      <c r="AC36" s="407"/>
      <c r="AD36" s="408"/>
      <c r="AE36" s="408"/>
      <c r="AF36" s="408"/>
      <c r="AG36" s="409"/>
      <c r="AH36" s="742"/>
      <c r="AI36" s="743"/>
      <c r="AJ36" s="743"/>
      <c r="AK36" s="296"/>
      <c r="AL36" s="296"/>
      <c r="AM36" s="296"/>
      <c r="AN36" s="296"/>
      <c r="AO36" s="296"/>
      <c r="AP36" s="296"/>
      <c r="AQ36" s="296"/>
      <c r="AR36" s="296"/>
      <c r="AS36" s="296"/>
      <c r="AT36" s="297"/>
    </row>
    <row r="37" spans="1:46" ht="18" customHeight="1">
      <c r="A37" s="431"/>
      <c r="B37" s="431"/>
      <c r="C37" s="431"/>
      <c r="D37" s="431"/>
      <c r="E37" s="431"/>
      <c r="F37" s="432"/>
      <c r="G37" s="438"/>
      <c r="H37" s="438"/>
      <c r="I37" s="438"/>
      <c r="J37" s="438"/>
      <c r="K37" s="438"/>
      <c r="L37" s="438"/>
      <c r="M37" s="438"/>
      <c r="N37" s="438"/>
      <c r="O37" s="438"/>
      <c r="P37" s="439"/>
      <c r="Q37" s="420" t="s">
        <v>233</v>
      </c>
      <c r="R37" s="421"/>
      <c r="S37" s="421"/>
      <c r="T37" s="422"/>
      <c r="U37" s="407"/>
      <c r="V37" s="408"/>
      <c r="W37" s="408"/>
      <c r="X37" s="409"/>
      <c r="Y37" s="420" t="s">
        <v>225</v>
      </c>
      <c r="Z37" s="421"/>
      <c r="AA37" s="421"/>
      <c r="AB37" s="422"/>
      <c r="AC37" s="407"/>
      <c r="AD37" s="408"/>
      <c r="AE37" s="408"/>
      <c r="AF37" s="408"/>
      <c r="AG37" s="409"/>
      <c r="AH37" s="295"/>
      <c r="AI37" s="296"/>
      <c r="AJ37" s="296"/>
      <c r="AK37" s="296"/>
      <c r="AL37" s="296"/>
      <c r="AM37" s="296"/>
      <c r="AN37" s="296"/>
      <c r="AO37" s="296"/>
      <c r="AP37" s="296"/>
      <c r="AQ37" s="296"/>
      <c r="AR37" s="296"/>
      <c r="AS37" s="296"/>
      <c r="AT37" s="297"/>
    </row>
    <row r="38" spans="1:46" ht="18" customHeight="1">
      <c r="A38" s="431"/>
      <c r="B38" s="431"/>
      <c r="C38" s="431"/>
      <c r="D38" s="431"/>
      <c r="E38" s="431"/>
      <c r="F38" s="432"/>
      <c r="G38" s="438"/>
      <c r="H38" s="438"/>
      <c r="I38" s="438"/>
      <c r="J38" s="438"/>
      <c r="K38" s="438"/>
      <c r="L38" s="438"/>
      <c r="M38" s="438"/>
      <c r="N38" s="438"/>
      <c r="O38" s="438"/>
      <c r="P38" s="439"/>
      <c r="Q38" s="420" t="s">
        <v>234</v>
      </c>
      <c r="R38" s="421"/>
      <c r="S38" s="421"/>
      <c r="T38" s="422"/>
      <c r="U38" s="407"/>
      <c r="V38" s="408"/>
      <c r="W38" s="408"/>
      <c r="X38" s="409"/>
      <c r="Y38" s="420" t="s">
        <v>226</v>
      </c>
      <c r="Z38" s="421"/>
      <c r="AA38" s="421"/>
      <c r="AB38" s="422"/>
      <c r="AC38" s="407"/>
      <c r="AD38" s="408"/>
      <c r="AE38" s="408"/>
      <c r="AF38" s="408"/>
      <c r="AG38" s="409"/>
      <c r="AH38" s="295"/>
      <c r="AI38" s="296"/>
      <c r="AJ38" s="296"/>
      <c r="AK38" s="296"/>
      <c r="AL38" s="296"/>
      <c r="AM38" s="296"/>
      <c r="AN38" s="296"/>
      <c r="AO38" s="296"/>
      <c r="AP38" s="296"/>
      <c r="AQ38" s="296"/>
      <c r="AR38" s="296"/>
      <c r="AS38" s="296"/>
      <c r="AT38" s="297"/>
    </row>
    <row r="39" spans="1:46" ht="18" customHeight="1">
      <c r="A39" s="431"/>
      <c r="B39" s="431"/>
      <c r="C39" s="431"/>
      <c r="D39" s="431"/>
      <c r="E39" s="431"/>
      <c r="F39" s="432"/>
      <c r="G39" s="438"/>
      <c r="H39" s="438"/>
      <c r="I39" s="438"/>
      <c r="J39" s="438"/>
      <c r="K39" s="438"/>
      <c r="L39" s="438"/>
      <c r="M39" s="438"/>
      <c r="N39" s="438"/>
      <c r="O39" s="438"/>
      <c r="P39" s="439"/>
      <c r="Q39" s="420" t="s">
        <v>235</v>
      </c>
      <c r="R39" s="421"/>
      <c r="S39" s="421"/>
      <c r="T39" s="422"/>
      <c r="U39" s="407"/>
      <c r="V39" s="408"/>
      <c r="W39" s="408"/>
      <c r="X39" s="409"/>
      <c r="Y39" s="420" t="s">
        <v>227</v>
      </c>
      <c r="Z39" s="421"/>
      <c r="AA39" s="421"/>
      <c r="AB39" s="422"/>
      <c r="AC39" s="407"/>
      <c r="AD39" s="408"/>
      <c r="AE39" s="408"/>
      <c r="AF39" s="408"/>
      <c r="AG39" s="409"/>
      <c r="AH39" s="295"/>
      <c r="AI39" s="296"/>
      <c r="AJ39" s="296"/>
      <c r="AK39" s="296"/>
      <c r="AL39" s="296"/>
      <c r="AM39" s="296"/>
      <c r="AN39" s="296"/>
      <c r="AO39" s="296"/>
      <c r="AP39" s="296"/>
      <c r="AQ39" s="296"/>
      <c r="AR39" s="296"/>
      <c r="AS39" s="296"/>
      <c r="AT39" s="297"/>
    </row>
    <row r="40" spans="1:46" ht="18" customHeight="1">
      <c r="A40" s="431"/>
      <c r="B40" s="431"/>
      <c r="C40" s="431"/>
      <c r="D40" s="431"/>
      <c r="E40" s="431"/>
      <c r="F40" s="432"/>
      <c r="G40" s="438"/>
      <c r="H40" s="438"/>
      <c r="I40" s="438"/>
      <c r="J40" s="438"/>
      <c r="K40" s="438"/>
      <c r="L40" s="438"/>
      <c r="M40" s="438"/>
      <c r="N40" s="438"/>
      <c r="O40" s="438"/>
      <c r="P40" s="439"/>
      <c r="Q40" s="420" t="s">
        <v>236</v>
      </c>
      <c r="R40" s="421"/>
      <c r="S40" s="421"/>
      <c r="T40" s="422"/>
      <c r="U40" s="407"/>
      <c r="V40" s="408"/>
      <c r="W40" s="408"/>
      <c r="X40" s="409"/>
      <c r="Y40" s="420" t="s">
        <v>228</v>
      </c>
      <c r="Z40" s="421"/>
      <c r="AA40" s="421"/>
      <c r="AB40" s="422"/>
      <c r="AC40" s="407"/>
      <c r="AD40" s="408"/>
      <c r="AE40" s="408"/>
      <c r="AF40" s="408"/>
      <c r="AG40" s="409"/>
      <c r="AH40" s="295"/>
      <c r="AI40" s="296"/>
      <c r="AJ40" s="296"/>
      <c r="AK40" s="296"/>
      <c r="AL40" s="296"/>
      <c r="AM40" s="296"/>
      <c r="AN40" s="296"/>
      <c r="AO40" s="296"/>
      <c r="AP40" s="296"/>
      <c r="AQ40" s="296"/>
      <c r="AR40" s="296"/>
      <c r="AS40" s="296"/>
      <c r="AT40" s="297"/>
    </row>
    <row r="41" spans="1:46" ht="18" customHeight="1">
      <c r="A41" s="431"/>
      <c r="B41" s="431"/>
      <c r="C41" s="431"/>
      <c r="D41" s="431"/>
      <c r="E41" s="431"/>
      <c r="F41" s="432"/>
      <c r="G41" s="438"/>
      <c r="H41" s="438"/>
      <c r="I41" s="438"/>
      <c r="J41" s="438"/>
      <c r="K41" s="438"/>
      <c r="L41" s="438"/>
      <c r="M41" s="438"/>
      <c r="N41" s="438"/>
      <c r="O41" s="438"/>
      <c r="P41" s="439"/>
      <c r="Q41" s="420" t="s">
        <v>237</v>
      </c>
      <c r="R41" s="421"/>
      <c r="S41" s="421"/>
      <c r="T41" s="422"/>
      <c r="U41" s="407"/>
      <c r="V41" s="408"/>
      <c r="W41" s="408"/>
      <c r="X41" s="409"/>
      <c r="Y41" s="407"/>
      <c r="Z41" s="408"/>
      <c r="AA41" s="408"/>
      <c r="AB41" s="409"/>
      <c r="AC41" s="407"/>
      <c r="AD41" s="408"/>
      <c r="AE41" s="408"/>
      <c r="AF41" s="408"/>
      <c r="AG41" s="409"/>
      <c r="AH41" s="295"/>
      <c r="AI41" s="296"/>
      <c r="AJ41" s="296"/>
      <c r="AK41" s="296"/>
      <c r="AL41" s="296"/>
      <c r="AM41" s="296"/>
      <c r="AN41" s="296"/>
      <c r="AO41" s="296"/>
      <c r="AP41" s="296"/>
      <c r="AQ41" s="296"/>
      <c r="AR41" s="296"/>
      <c r="AS41" s="296"/>
      <c r="AT41" s="297"/>
    </row>
    <row r="42" spans="1:46" ht="18" customHeight="1">
      <c r="A42" s="431"/>
      <c r="B42" s="431"/>
      <c r="C42" s="431"/>
      <c r="D42" s="431"/>
      <c r="E42" s="431"/>
      <c r="F42" s="432"/>
      <c r="G42" s="438"/>
      <c r="H42" s="438"/>
      <c r="I42" s="438"/>
      <c r="J42" s="438"/>
      <c r="K42" s="438"/>
      <c r="L42" s="438"/>
      <c r="M42" s="438"/>
      <c r="N42" s="438"/>
      <c r="O42" s="438"/>
      <c r="P42" s="439"/>
      <c r="Q42" s="407"/>
      <c r="R42" s="408"/>
      <c r="S42" s="408"/>
      <c r="T42" s="409"/>
      <c r="U42" s="407"/>
      <c r="V42" s="408"/>
      <c r="W42" s="408"/>
      <c r="X42" s="409"/>
      <c r="Y42" s="407"/>
      <c r="Z42" s="408"/>
      <c r="AA42" s="408"/>
      <c r="AB42" s="409"/>
      <c r="AC42" s="407"/>
      <c r="AD42" s="408"/>
      <c r="AE42" s="408"/>
      <c r="AF42" s="408"/>
      <c r="AG42" s="409"/>
      <c r="AH42" s="295"/>
      <c r="AI42" s="296"/>
      <c r="AJ42" s="296"/>
      <c r="AK42" s="296"/>
      <c r="AL42" s="296"/>
      <c r="AM42" s="296"/>
      <c r="AN42" s="296"/>
      <c r="AO42" s="296"/>
      <c r="AP42" s="296"/>
      <c r="AQ42" s="296"/>
      <c r="AR42" s="296"/>
      <c r="AS42" s="296"/>
      <c r="AT42" s="297"/>
    </row>
    <row r="43" spans="1:46" ht="18" customHeight="1">
      <c r="A43" s="431"/>
      <c r="B43" s="431"/>
      <c r="C43" s="431"/>
      <c r="D43" s="431"/>
      <c r="E43" s="431"/>
      <c r="F43" s="432"/>
      <c r="G43" s="438"/>
      <c r="H43" s="438"/>
      <c r="I43" s="438"/>
      <c r="J43" s="438"/>
      <c r="K43" s="438"/>
      <c r="L43" s="438"/>
      <c r="M43" s="438"/>
      <c r="N43" s="438"/>
      <c r="O43" s="438"/>
      <c r="P43" s="439"/>
      <c r="Q43" s="407"/>
      <c r="R43" s="408"/>
      <c r="S43" s="408"/>
      <c r="T43" s="409"/>
      <c r="U43" s="407"/>
      <c r="V43" s="408"/>
      <c r="W43" s="408"/>
      <c r="X43" s="409"/>
      <c r="Y43" s="407"/>
      <c r="Z43" s="408"/>
      <c r="AA43" s="408"/>
      <c r="AB43" s="409"/>
      <c r="AC43" s="407"/>
      <c r="AD43" s="408"/>
      <c r="AE43" s="408"/>
      <c r="AF43" s="408"/>
      <c r="AG43" s="409"/>
      <c r="AH43" s="295"/>
      <c r="AI43" s="296"/>
      <c r="AJ43" s="296"/>
      <c r="AK43" s="296"/>
      <c r="AL43" s="296"/>
      <c r="AM43" s="296"/>
      <c r="AN43" s="296"/>
      <c r="AO43" s="296"/>
      <c r="AP43" s="296"/>
      <c r="AQ43" s="296"/>
      <c r="AR43" s="296"/>
      <c r="AS43" s="296"/>
      <c r="AT43" s="297"/>
    </row>
    <row r="44" spans="1:46" ht="18" customHeight="1">
      <c r="A44" s="430" t="s">
        <v>5</v>
      </c>
      <c r="B44" s="430"/>
      <c r="C44" s="430"/>
      <c r="D44" s="430"/>
      <c r="E44" s="430"/>
      <c r="F44" s="432"/>
      <c r="G44" s="433"/>
      <c r="H44" s="433"/>
      <c r="I44" s="433"/>
      <c r="J44" s="433"/>
      <c r="K44" s="433"/>
      <c r="L44" s="433"/>
      <c r="M44" s="433"/>
      <c r="N44" s="433"/>
      <c r="O44" s="433"/>
      <c r="P44" s="434"/>
      <c r="Q44" s="504" t="s">
        <v>229</v>
      </c>
      <c r="R44" s="505"/>
      <c r="S44" s="505"/>
      <c r="T44" s="506"/>
      <c r="U44" s="507"/>
      <c r="V44" s="508"/>
      <c r="W44" s="508"/>
      <c r="X44" s="509"/>
      <c r="Y44" s="507"/>
      <c r="Z44" s="508"/>
      <c r="AA44" s="508"/>
      <c r="AB44" s="509"/>
      <c r="AC44" s="507"/>
      <c r="AD44" s="508"/>
      <c r="AE44" s="508"/>
      <c r="AF44" s="508"/>
      <c r="AG44" s="509"/>
      <c r="AH44" s="292"/>
      <c r="AI44" s="293"/>
      <c r="AJ44" s="293"/>
      <c r="AK44" s="293"/>
      <c r="AL44" s="293"/>
      <c r="AM44" s="293"/>
      <c r="AN44" s="293"/>
      <c r="AO44" s="293"/>
      <c r="AP44" s="293"/>
      <c r="AQ44" s="293"/>
      <c r="AR44" s="293"/>
      <c r="AS44" s="293"/>
      <c r="AT44" s="294"/>
    </row>
    <row r="45" spans="1:46" ht="22.5" customHeight="1">
      <c r="A45" s="440" t="s">
        <v>8</v>
      </c>
      <c r="B45" s="441"/>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8"/>
      <c r="AH45" s="7"/>
      <c r="AI45" s="6"/>
      <c r="AJ45" s="6"/>
      <c r="AK45" s="6"/>
      <c r="AL45" s="6"/>
      <c r="AM45" s="6"/>
      <c r="AN45" s="6"/>
      <c r="AO45" s="6"/>
      <c r="AP45" s="6"/>
      <c r="AQ45" s="6"/>
      <c r="AR45" s="6"/>
      <c r="AS45" s="6"/>
      <c r="AT45" s="8"/>
    </row>
    <row r="46" spans="1:46" ht="22.5" customHeight="1">
      <c r="A46" s="9"/>
      <c r="B46" s="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0"/>
      <c r="AH46" s="9"/>
      <c r="AI46" s="2"/>
      <c r="AJ46" s="2"/>
      <c r="AK46" s="2"/>
      <c r="AL46" s="2"/>
      <c r="AM46" s="2"/>
      <c r="AN46" s="2"/>
      <c r="AO46" s="2"/>
      <c r="AP46" s="2"/>
      <c r="AQ46" s="2"/>
      <c r="AR46" s="2"/>
      <c r="AS46" s="2"/>
      <c r="AT46" s="10"/>
    </row>
    <row r="47" spans="1:46" ht="22.5" customHeight="1">
      <c r="A47" s="9"/>
      <c r="B47" s="2"/>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0"/>
      <c r="AH47" s="9"/>
      <c r="AI47" s="2"/>
      <c r="AJ47" s="2"/>
      <c r="AK47" s="2"/>
      <c r="AL47" s="2"/>
      <c r="AM47" s="2"/>
      <c r="AN47" s="2"/>
      <c r="AO47" s="2"/>
      <c r="AP47" s="2"/>
      <c r="AQ47" s="2"/>
      <c r="AR47" s="2"/>
      <c r="AS47" s="2"/>
      <c r="AT47" s="10"/>
    </row>
    <row r="48" spans="1:46" ht="22.5" customHeight="1">
      <c r="A48" s="9"/>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10"/>
      <c r="AH48" s="9"/>
      <c r="AI48" s="2"/>
      <c r="AJ48" s="2"/>
      <c r="AK48" s="2"/>
      <c r="AL48" s="2"/>
      <c r="AM48" s="2"/>
      <c r="AN48" s="2"/>
      <c r="AO48" s="2"/>
      <c r="AP48" s="2"/>
      <c r="AQ48" s="2"/>
      <c r="AR48" s="2"/>
      <c r="AS48" s="2"/>
      <c r="AT48" s="10"/>
    </row>
    <row r="49" spans="1:46" ht="11.25" customHeight="1">
      <c r="A49" s="491" t="s">
        <v>14</v>
      </c>
      <c r="B49" s="491"/>
      <c r="C49" s="491"/>
      <c r="D49" s="491"/>
      <c r="E49" s="440"/>
      <c r="F49" s="441"/>
      <c r="G49" s="442"/>
      <c r="H49" s="440" t="s">
        <v>22</v>
      </c>
      <c r="I49" s="441"/>
      <c r="J49" s="442"/>
      <c r="K49" s="440" t="s">
        <v>22</v>
      </c>
      <c r="L49" s="441"/>
      <c r="M49" s="442"/>
      <c r="N49" s="440" t="s">
        <v>23</v>
      </c>
      <c r="O49" s="441"/>
      <c r="P49" s="442"/>
      <c r="Q49" s="440" t="s">
        <v>21</v>
      </c>
      <c r="R49" s="441"/>
      <c r="S49" s="442"/>
      <c r="T49" s="440" t="s">
        <v>17</v>
      </c>
      <c r="U49" s="441"/>
      <c r="V49" s="442"/>
      <c r="W49" s="440"/>
      <c r="X49" s="441"/>
      <c r="Y49" s="442"/>
      <c r="Z49" s="440" t="s">
        <v>20</v>
      </c>
      <c r="AA49" s="441"/>
      <c r="AB49" s="442"/>
      <c r="AC49" s="440" t="s">
        <v>19</v>
      </c>
      <c r="AD49" s="441"/>
      <c r="AE49" s="442"/>
      <c r="AF49" s="440" t="s">
        <v>18</v>
      </c>
      <c r="AG49" s="441"/>
      <c r="AH49" s="442"/>
      <c r="AI49" s="440" t="s">
        <v>17</v>
      </c>
      <c r="AJ49" s="441"/>
      <c r="AK49" s="442"/>
      <c r="AL49" s="440"/>
      <c r="AM49" s="441"/>
      <c r="AN49" s="442"/>
      <c r="AO49" s="440" t="s">
        <v>16</v>
      </c>
      <c r="AP49" s="441"/>
      <c r="AQ49" s="442"/>
      <c r="AR49" s="440" t="s">
        <v>15</v>
      </c>
      <c r="AS49" s="441"/>
      <c r="AT49" s="442"/>
    </row>
    <row r="50" spans="1:46" ht="54" customHeight="1">
      <c r="A50" s="481"/>
      <c r="B50" s="482"/>
      <c r="C50" s="482"/>
      <c r="D50" s="483"/>
      <c r="E50" s="481"/>
      <c r="F50" s="482"/>
      <c r="G50" s="483"/>
      <c r="H50" s="481"/>
      <c r="I50" s="482"/>
      <c r="J50" s="483"/>
      <c r="K50" s="481"/>
      <c r="L50" s="482"/>
      <c r="M50" s="483"/>
      <c r="N50" s="481"/>
      <c r="O50" s="482"/>
      <c r="P50" s="483"/>
      <c r="Q50" s="481"/>
      <c r="R50" s="482"/>
      <c r="S50" s="483"/>
      <c r="T50" s="481"/>
      <c r="U50" s="482"/>
      <c r="V50" s="483"/>
      <c r="W50" s="481"/>
      <c r="X50" s="482"/>
      <c r="Y50" s="483"/>
      <c r="Z50" s="481"/>
      <c r="AA50" s="482"/>
      <c r="AB50" s="483"/>
      <c r="AC50" s="481"/>
      <c r="AD50" s="482"/>
      <c r="AE50" s="483"/>
      <c r="AF50" s="481"/>
      <c r="AG50" s="482"/>
      <c r="AH50" s="483"/>
      <c r="AI50" s="481"/>
      <c r="AJ50" s="482"/>
      <c r="AK50" s="483"/>
      <c r="AL50" s="481"/>
      <c r="AM50" s="482"/>
      <c r="AN50" s="483"/>
      <c r="AO50" s="481"/>
      <c r="AP50" s="482"/>
      <c r="AQ50" s="483"/>
      <c r="AR50" s="488">
        <v>1</v>
      </c>
      <c r="AS50" s="489"/>
      <c r="AT50" s="490"/>
    </row>
  </sheetData>
  <sheetProtection selectLockedCells="1"/>
  <mergeCells count="280">
    <mergeCell ref="AK35:AT35"/>
    <mergeCell ref="AH34:AT34"/>
    <mergeCell ref="AL50:AN50"/>
    <mergeCell ref="AO50:AQ50"/>
    <mergeCell ref="AF49:AH49"/>
    <mergeCell ref="Q49:S49"/>
    <mergeCell ref="AF50:AH50"/>
    <mergeCell ref="AI50:AK50"/>
    <mergeCell ref="AR50:AT50"/>
    <mergeCell ref="A49:D49"/>
    <mergeCell ref="F42:P42"/>
    <mergeCell ref="F43:P43"/>
    <mergeCell ref="A44:E44"/>
    <mergeCell ref="A45:B45"/>
    <mergeCell ref="Y43:AB43"/>
    <mergeCell ref="AC43:AG43"/>
    <mergeCell ref="Q44:T44"/>
    <mergeCell ref="U44:X44"/>
    <mergeCell ref="Y44:AB44"/>
    <mergeCell ref="AC44:AG44"/>
    <mergeCell ref="V8:X9"/>
    <mergeCell ref="V7:X7"/>
    <mergeCell ref="E49:G49"/>
    <mergeCell ref="A40:E40"/>
    <mergeCell ref="A41:E41"/>
    <mergeCell ref="Q43:T43"/>
    <mergeCell ref="U43:X43"/>
    <mergeCell ref="AC49:AE49"/>
    <mergeCell ref="Z49:AB49"/>
    <mergeCell ref="N49:P49"/>
    <mergeCell ref="H49:J49"/>
    <mergeCell ref="K49:M49"/>
    <mergeCell ref="W49:Y49"/>
    <mergeCell ref="T49:V49"/>
    <mergeCell ref="A7:N8"/>
    <mergeCell ref="O7:P8"/>
    <mergeCell ref="Z7:AP7"/>
    <mergeCell ref="Z10:AP10"/>
    <mergeCell ref="G32:P33"/>
    <mergeCell ref="AG11:AI11"/>
    <mergeCell ref="Z8:AP9"/>
    <mergeCell ref="Z11:AE11"/>
    <mergeCell ref="AK11:AP11"/>
    <mergeCell ref="C32:F32"/>
    <mergeCell ref="A10:K11"/>
    <mergeCell ref="A15:I17"/>
    <mergeCell ref="V15:AB17"/>
    <mergeCell ref="X13:Z14"/>
    <mergeCell ref="T50:V50"/>
    <mergeCell ref="W50:Y50"/>
    <mergeCell ref="Z50:AB50"/>
    <mergeCell ref="AC50:AE50"/>
    <mergeCell ref="V10:X10"/>
    <mergeCell ref="A50:D50"/>
    <mergeCell ref="E50:G50"/>
    <mergeCell ref="H50:J50"/>
    <mergeCell ref="K50:M50"/>
    <mergeCell ref="N50:P50"/>
    <mergeCell ref="Q50:S50"/>
    <mergeCell ref="AC16:AH17"/>
    <mergeCell ref="A13:C13"/>
    <mergeCell ref="V29:X29"/>
    <mergeCell ref="V28:X28"/>
    <mergeCell ref="Q41:T41"/>
    <mergeCell ref="C30:H30"/>
    <mergeCell ref="AH35:AJ35"/>
    <mergeCell ref="AN1:AT1"/>
    <mergeCell ref="AR49:AT49"/>
    <mergeCell ref="AO49:AQ49"/>
    <mergeCell ref="AL49:AN49"/>
    <mergeCell ref="AI49:AK49"/>
    <mergeCell ref="V4:X4"/>
    <mergeCell ref="AT2:AT3"/>
    <mergeCell ref="AN2:AN3"/>
    <mergeCell ref="AO2:AO3"/>
    <mergeCell ref="AP2:AP3"/>
    <mergeCell ref="AQ2:AQ3"/>
    <mergeCell ref="AR2:AR3"/>
    <mergeCell ref="AS2:AS3"/>
    <mergeCell ref="V6:X6"/>
    <mergeCell ref="AQ4:AT4"/>
    <mergeCell ref="AM4:AP4"/>
    <mergeCell ref="AK4:AL4"/>
    <mergeCell ref="AI4:AJ4"/>
    <mergeCell ref="AG4:AH4"/>
    <mergeCell ref="AE4:AF4"/>
    <mergeCell ref="AC4:AD4"/>
    <mergeCell ref="AA4:AB4"/>
    <mergeCell ref="Y4:Z4"/>
    <mergeCell ref="V11:X11"/>
    <mergeCell ref="F44:P44"/>
    <mergeCell ref="A42:E42"/>
    <mergeCell ref="A43:E43"/>
    <mergeCell ref="F34:P34"/>
    <mergeCell ref="F35:P35"/>
    <mergeCell ref="F36:P36"/>
    <mergeCell ref="F37:P37"/>
    <mergeCell ref="F38:P38"/>
    <mergeCell ref="F39:P39"/>
    <mergeCell ref="F40:P40"/>
    <mergeCell ref="F41:P41"/>
    <mergeCell ref="AC42:AG42"/>
    <mergeCell ref="Q39:T39"/>
    <mergeCell ref="Q40:T40"/>
    <mergeCell ref="Q37:T37"/>
    <mergeCell ref="Q38:T38"/>
    <mergeCell ref="Q35:T35"/>
    <mergeCell ref="AC35:AG35"/>
    <mergeCell ref="Q36:T36"/>
    <mergeCell ref="U36:X36"/>
    <mergeCell ref="Y36:AB36"/>
    <mergeCell ref="A34:E34"/>
    <mergeCell ref="A35:E35"/>
    <mergeCell ref="A36:E36"/>
    <mergeCell ref="A37:E37"/>
    <mergeCell ref="A38:E38"/>
    <mergeCell ref="A39:E39"/>
    <mergeCell ref="Q42:T42"/>
    <mergeCell ref="U42:X42"/>
    <mergeCell ref="Y42:AB42"/>
    <mergeCell ref="U41:X41"/>
    <mergeCell ref="Y41:AB41"/>
    <mergeCell ref="AC41:AG41"/>
    <mergeCell ref="U39:X39"/>
    <mergeCell ref="Y39:AB39"/>
    <mergeCell ref="AC39:AG39"/>
    <mergeCell ref="U40:X40"/>
    <mergeCell ref="Y40:AB40"/>
    <mergeCell ref="AC40:AG40"/>
    <mergeCell ref="U37:X37"/>
    <mergeCell ref="Y37:AB37"/>
    <mergeCell ref="AC37:AG37"/>
    <mergeCell ref="U38:X38"/>
    <mergeCell ref="Y38:AB38"/>
    <mergeCell ref="AC38:AG38"/>
    <mergeCell ref="U35:X35"/>
    <mergeCell ref="Y35:AB35"/>
    <mergeCell ref="AC36:AG36"/>
    <mergeCell ref="A30:B33"/>
    <mergeCell ref="Q33:T33"/>
    <mergeCell ref="U33:X33"/>
    <mergeCell ref="Y33:AB33"/>
    <mergeCell ref="AC33:AG33"/>
    <mergeCell ref="Q34:T34"/>
    <mergeCell ref="U34:X34"/>
    <mergeCell ref="Y34:AB34"/>
    <mergeCell ref="AC34:AG34"/>
    <mergeCell ref="I30:P31"/>
    <mergeCell ref="AB31:AB32"/>
    <mergeCell ref="AC31:AC32"/>
    <mergeCell ref="AD31:AD32"/>
    <mergeCell ref="AE31:AE32"/>
    <mergeCell ref="AF31:AF32"/>
    <mergeCell ref="Q30:Y30"/>
    <mergeCell ref="Z30:AG30"/>
    <mergeCell ref="V31:V32"/>
    <mergeCell ref="W31:W32"/>
    <mergeCell ref="X31:X32"/>
    <mergeCell ref="Y31:Y32"/>
    <mergeCell ref="Z31:Z32"/>
    <mergeCell ref="AA31:AA32"/>
    <mergeCell ref="AH30:AK30"/>
    <mergeCell ref="AH31:AK31"/>
    <mergeCell ref="AH32:AK32"/>
    <mergeCell ref="AH33:AK33"/>
    <mergeCell ref="AG31:AG32"/>
    <mergeCell ref="Q31:Q32"/>
    <mergeCell ref="R31:R32"/>
    <mergeCell ref="S31:S32"/>
    <mergeCell ref="T31:T32"/>
    <mergeCell ref="U31:U32"/>
    <mergeCell ref="Y28:AC28"/>
    <mergeCell ref="AD28:AL28"/>
    <mergeCell ref="AM28:AT28"/>
    <mergeCell ref="Y29:AC29"/>
    <mergeCell ref="AD29:AL29"/>
    <mergeCell ref="AM29:AT29"/>
    <mergeCell ref="A27:E27"/>
    <mergeCell ref="F27:U27"/>
    <mergeCell ref="V27:X27"/>
    <mergeCell ref="Y27:AC27"/>
    <mergeCell ref="AD27:AL27"/>
    <mergeCell ref="AM27:AT27"/>
    <mergeCell ref="A26:E26"/>
    <mergeCell ref="F26:U26"/>
    <mergeCell ref="V26:X26"/>
    <mergeCell ref="Y26:AC26"/>
    <mergeCell ref="AD26:AL26"/>
    <mergeCell ref="AM26:AT26"/>
    <mergeCell ref="A25:E25"/>
    <mergeCell ref="F25:U25"/>
    <mergeCell ref="V25:X25"/>
    <mergeCell ref="Y25:AC25"/>
    <mergeCell ref="AD25:AL25"/>
    <mergeCell ref="AM25:AT25"/>
    <mergeCell ref="A24:E24"/>
    <mergeCell ref="F24:U24"/>
    <mergeCell ref="V24:X24"/>
    <mergeCell ref="Y24:AC24"/>
    <mergeCell ref="AD24:AL24"/>
    <mergeCell ref="AM24:AT24"/>
    <mergeCell ref="A23:E23"/>
    <mergeCell ref="F23:U23"/>
    <mergeCell ref="V23:X23"/>
    <mergeCell ref="Y23:AC23"/>
    <mergeCell ref="AD23:AL23"/>
    <mergeCell ref="AM23:AT23"/>
    <mergeCell ref="A22:E22"/>
    <mergeCell ref="F22:U22"/>
    <mergeCell ref="V22:X22"/>
    <mergeCell ref="Y22:AC22"/>
    <mergeCell ref="AD22:AL22"/>
    <mergeCell ref="AM22:AT22"/>
    <mergeCell ref="A21:E21"/>
    <mergeCell ref="F21:U21"/>
    <mergeCell ref="V21:X21"/>
    <mergeCell ref="Y21:AC21"/>
    <mergeCell ref="AD21:AL21"/>
    <mergeCell ref="AM21:AT21"/>
    <mergeCell ref="A20:E20"/>
    <mergeCell ref="F20:U20"/>
    <mergeCell ref="V20:X20"/>
    <mergeCell ref="Y20:AC20"/>
    <mergeCell ref="AD20:AL20"/>
    <mergeCell ref="AM20:AT20"/>
    <mergeCell ref="A19:E19"/>
    <mergeCell ref="F19:U19"/>
    <mergeCell ref="V19:X19"/>
    <mergeCell ref="Y19:AC19"/>
    <mergeCell ref="AD19:AL19"/>
    <mergeCell ref="AM19:AT19"/>
    <mergeCell ref="AM18:AT18"/>
    <mergeCell ref="AD18:AL18"/>
    <mergeCell ref="A18:E18"/>
    <mergeCell ref="F18:U18"/>
    <mergeCell ref="V18:X18"/>
    <mergeCell ref="Y18:AC18"/>
    <mergeCell ref="D13:W14"/>
    <mergeCell ref="J15:U17"/>
    <mergeCell ref="AK14:AN15"/>
    <mergeCell ref="AK16:AN17"/>
    <mergeCell ref="AK13:AN13"/>
    <mergeCell ref="AA13:AJ14"/>
    <mergeCell ref="AO13:AT13"/>
    <mergeCell ref="AO14:AT15"/>
    <mergeCell ref="AO16:AT17"/>
    <mergeCell ref="N12:O12"/>
    <mergeCell ref="AO12:AT12"/>
    <mergeCell ref="AK12:AN12"/>
    <mergeCell ref="AA12:AB12"/>
    <mergeCell ref="AC12:AD12"/>
    <mergeCell ref="AE12:AF12"/>
    <mergeCell ref="AG12:AH12"/>
    <mergeCell ref="AI12:AJ12"/>
    <mergeCell ref="P12:Q12"/>
    <mergeCell ref="R12:S12"/>
    <mergeCell ref="T12:U12"/>
    <mergeCell ref="V12:W12"/>
    <mergeCell ref="C3:R4"/>
    <mergeCell ref="AR11:AT11"/>
    <mergeCell ref="AH44:AT44"/>
    <mergeCell ref="AH43:AT43"/>
    <mergeCell ref="AH36:AT36"/>
    <mergeCell ref="AH37:AT37"/>
    <mergeCell ref="AH38:AT38"/>
    <mergeCell ref="AH39:AT39"/>
    <mergeCell ref="AH40:AT40"/>
    <mergeCell ref="AH41:AT41"/>
    <mergeCell ref="AH42:AT42"/>
    <mergeCell ref="Z6:AF6"/>
    <mergeCell ref="AG5:AK6"/>
    <mergeCell ref="AL5:AL6"/>
    <mergeCell ref="AM5:AT6"/>
    <mergeCell ref="A12:C12"/>
    <mergeCell ref="X12:Z12"/>
    <mergeCell ref="D12:E12"/>
    <mergeCell ref="F12:G12"/>
    <mergeCell ref="H12:I12"/>
    <mergeCell ref="J12:K12"/>
    <mergeCell ref="L12:M12"/>
  </mergeCells>
  <phoneticPr fontId="1"/>
  <dataValidations count="2">
    <dataValidation type="list" allowBlank="1" showInputMessage="1" showErrorMessage="1" sqref="A7:N8">
      <formula1>"川口土木建築工業株式会社,朝日総業株式会社"</formula1>
    </dataValidation>
    <dataValidation type="list" imeMode="off" allowBlank="1" showInputMessage="1" showErrorMessage="1" sqref="AR50:AT50">
      <formula1>"1,2,3,4,5,6,7,8,9,10,11,12,13,14,15,16,17,18,19,20,21,22,23,24,25"</formula1>
    </dataValidation>
  </dataValidations>
  <printOptions horizontalCentered="1"/>
  <pageMargins left="0.19685039370078741" right="0.19685039370078741" top="0.39370078740157483" bottom="0.19685039370078741" header="0.31496062992125984" footer="0.31496062992125984"/>
  <pageSetup paperSize="9" scale="98"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FF"/>
    <pageSetUpPr fitToPage="1"/>
  </sheetPr>
  <dimension ref="A1:U44"/>
  <sheetViews>
    <sheetView showZeros="0" zoomScale="64" zoomScaleNormal="64" workbookViewId="0">
      <selection activeCell="A5" sqref="A5:F6"/>
    </sheetView>
  </sheetViews>
  <sheetFormatPr defaultRowHeight="10.5"/>
  <cols>
    <col min="1" max="1" width="2.625" style="29" customWidth="1"/>
    <col min="2" max="2" width="6.25" style="29" customWidth="1"/>
    <col min="3" max="3" width="7.5" style="29" customWidth="1"/>
    <col min="4" max="5" width="4.375" style="29" customWidth="1"/>
    <col min="6" max="6" width="16.375" style="29" customWidth="1"/>
    <col min="7" max="7" width="3.125" style="29" customWidth="1"/>
    <col min="8" max="8" width="10.5" style="29" customWidth="1"/>
    <col min="9" max="9" width="2.5" style="29" customWidth="1"/>
    <col min="10" max="11" width="4.625" style="29" customWidth="1"/>
    <col min="12" max="12" width="3.125" style="29" customWidth="1"/>
    <col min="13" max="13" width="1.5" style="29" customWidth="1"/>
    <col min="14" max="14" width="3.125" style="29" customWidth="1"/>
    <col min="15" max="20" width="4.625" style="29" customWidth="1"/>
    <col min="21" max="256" width="9" style="29"/>
    <col min="257" max="257" width="2.625" style="29" customWidth="1"/>
    <col min="258" max="258" width="6.25" style="29" customWidth="1"/>
    <col min="259" max="259" width="7.5" style="29" customWidth="1"/>
    <col min="260" max="261" width="4.375" style="29" customWidth="1"/>
    <col min="262" max="262" width="16.375" style="29" customWidth="1"/>
    <col min="263" max="263" width="3.125" style="29" customWidth="1"/>
    <col min="264" max="264" width="10.5" style="29" customWidth="1"/>
    <col min="265" max="265" width="2.5" style="29" customWidth="1"/>
    <col min="266" max="267" width="4.625" style="29" customWidth="1"/>
    <col min="268" max="268" width="3.125" style="29" customWidth="1"/>
    <col min="269" max="269" width="1.5" style="29" customWidth="1"/>
    <col min="270" max="270" width="3.125" style="29" customWidth="1"/>
    <col min="271" max="276" width="4.625" style="29" customWidth="1"/>
    <col min="277" max="512" width="9" style="29"/>
    <col min="513" max="513" width="2.625" style="29" customWidth="1"/>
    <col min="514" max="514" width="6.25" style="29" customWidth="1"/>
    <col min="515" max="515" width="7.5" style="29" customWidth="1"/>
    <col min="516" max="517" width="4.375" style="29" customWidth="1"/>
    <col min="518" max="518" width="16.375" style="29" customWidth="1"/>
    <col min="519" max="519" width="3.125" style="29" customWidth="1"/>
    <col min="520" max="520" width="10.5" style="29" customWidth="1"/>
    <col min="521" max="521" width="2.5" style="29" customWidth="1"/>
    <col min="522" max="523" width="4.625" style="29" customWidth="1"/>
    <col min="524" max="524" width="3.125" style="29" customWidth="1"/>
    <col min="525" max="525" width="1.5" style="29" customWidth="1"/>
    <col min="526" max="526" width="3.125" style="29" customWidth="1"/>
    <col min="527" max="532" width="4.625" style="29" customWidth="1"/>
    <col min="533" max="768" width="9" style="29"/>
    <col min="769" max="769" width="2.625" style="29" customWidth="1"/>
    <col min="770" max="770" width="6.25" style="29" customWidth="1"/>
    <col min="771" max="771" width="7.5" style="29" customWidth="1"/>
    <col min="772" max="773" width="4.375" style="29" customWidth="1"/>
    <col min="774" max="774" width="16.375" style="29" customWidth="1"/>
    <col min="775" max="775" width="3.125" style="29" customWidth="1"/>
    <col min="776" max="776" width="10.5" style="29" customWidth="1"/>
    <col min="777" max="777" width="2.5" style="29" customWidth="1"/>
    <col min="778" max="779" width="4.625" style="29" customWidth="1"/>
    <col min="780" max="780" width="3.125" style="29" customWidth="1"/>
    <col min="781" max="781" width="1.5" style="29" customWidth="1"/>
    <col min="782" max="782" width="3.125" style="29" customWidth="1"/>
    <col min="783" max="788" width="4.625" style="29" customWidth="1"/>
    <col min="789" max="1024" width="9" style="29"/>
    <col min="1025" max="1025" width="2.625" style="29" customWidth="1"/>
    <col min="1026" max="1026" width="6.25" style="29" customWidth="1"/>
    <col min="1027" max="1027" width="7.5" style="29" customWidth="1"/>
    <col min="1028" max="1029" width="4.375" style="29" customWidth="1"/>
    <col min="1030" max="1030" width="16.375" style="29" customWidth="1"/>
    <col min="1031" max="1031" width="3.125" style="29" customWidth="1"/>
    <col min="1032" max="1032" width="10.5" style="29" customWidth="1"/>
    <col min="1033" max="1033" width="2.5" style="29" customWidth="1"/>
    <col min="1034" max="1035" width="4.625" style="29" customWidth="1"/>
    <col min="1036" max="1036" width="3.125" style="29" customWidth="1"/>
    <col min="1037" max="1037" width="1.5" style="29" customWidth="1"/>
    <col min="1038" max="1038" width="3.125" style="29" customWidth="1"/>
    <col min="1039" max="1044" width="4.625" style="29" customWidth="1"/>
    <col min="1045" max="1280" width="9" style="29"/>
    <col min="1281" max="1281" width="2.625" style="29" customWidth="1"/>
    <col min="1282" max="1282" width="6.25" style="29" customWidth="1"/>
    <col min="1283" max="1283" width="7.5" style="29" customWidth="1"/>
    <col min="1284" max="1285" width="4.375" style="29" customWidth="1"/>
    <col min="1286" max="1286" width="16.375" style="29" customWidth="1"/>
    <col min="1287" max="1287" width="3.125" style="29" customWidth="1"/>
    <col min="1288" max="1288" width="10.5" style="29" customWidth="1"/>
    <col min="1289" max="1289" width="2.5" style="29" customWidth="1"/>
    <col min="1290" max="1291" width="4.625" style="29" customWidth="1"/>
    <col min="1292" max="1292" width="3.125" style="29" customWidth="1"/>
    <col min="1293" max="1293" width="1.5" style="29" customWidth="1"/>
    <col min="1294" max="1294" width="3.125" style="29" customWidth="1"/>
    <col min="1295" max="1300" width="4.625" style="29" customWidth="1"/>
    <col min="1301" max="1536" width="9" style="29"/>
    <col min="1537" max="1537" width="2.625" style="29" customWidth="1"/>
    <col min="1538" max="1538" width="6.25" style="29" customWidth="1"/>
    <col min="1539" max="1539" width="7.5" style="29" customWidth="1"/>
    <col min="1540" max="1541" width="4.375" style="29" customWidth="1"/>
    <col min="1542" max="1542" width="16.375" style="29" customWidth="1"/>
    <col min="1543" max="1543" width="3.125" style="29" customWidth="1"/>
    <col min="1544" max="1544" width="10.5" style="29" customWidth="1"/>
    <col min="1545" max="1545" width="2.5" style="29" customWidth="1"/>
    <col min="1546" max="1547" width="4.625" style="29" customWidth="1"/>
    <col min="1548" max="1548" width="3.125" style="29" customWidth="1"/>
    <col min="1549" max="1549" width="1.5" style="29" customWidth="1"/>
    <col min="1550" max="1550" width="3.125" style="29" customWidth="1"/>
    <col min="1551" max="1556" width="4.625" style="29" customWidth="1"/>
    <col min="1557" max="1792" width="9" style="29"/>
    <col min="1793" max="1793" width="2.625" style="29" customWidth="1"/>
    <col min="1794" max="1794" width="6.25" style="29" customWidth="1"/>
    <col min="1795" max="1795" width="7.5" style="29" customWidth="1"/>
    <col min="1796" max="1797" width="4.375" style="29" customWidth="1"/>
    <col min="1798" max="1798" width="16.375" style="29" customWidth="1"/>
    <col min="1799" max="1799" width="3.125" style="29" customWidth="1"/>
    <col min="1800" max="1800" width="10.5" style="29" customWidth="1"/>
    <col min="1801" max="1801" width="2.5" style="29" customWidth="1"/>
    <col min="1802" max="1803" width="4.625" style="29" customWidth="1"/>
    <col min="1804" max="1804" width="3.125" style="29" customWidth="1"/>
    <col min="1805" max="1805" width="1.5" style="29" customWidth="1"/>
    <col min="1806" max="1806" width="3.125" style="29" customWidth="1"/>
    <col min="1807" max="1812" width="4.625" style="29" customWidth="1"/>
    <col min="1813" max="2048" width="9" style="29"/>
    <col min="2049" max="2049" width="2.625" style="29" customWidth="1"/>
    <col min="2050" max="2050" width="6.25" style="29" customWidth="1"/>
    <col min="2051" max="2051" width="7.5" style="29" customWidth="1"/>
    <col min="2052" max="2053" width="4.375" style="29" customWidth="1"/>
    <col min="2054" max="2054" width="16.375" style="29" customWidth="1"/>
    <col min="2055" max="2055" width="3.125" style="29" customWidth="1"/>
    <col min="2056" max="2056" width="10.5" style="29" customWidth="1"/>
    <col min="2057" max="2057" width="2.5" style="29" customWidth="1"/>
    <col min="2058" max="2059" width="4.625" style="29" customWidth="1"/>
    <col min="2060" max="2060" width="3.125" style="29" customWidth="1"/>
    <col min="2061" max="2061" width="1.5" style="29" customWidth="1"/>
    <col min="2062" max="2062" width="3.125" style="29" customWidth="1"/>
    <col min="2063" max="2068" width="4.625" style="29" customWidth="1"/>
    <col min="2069" max="2304" width="9" style="29"/>
    <col min="2305" max="2305" width="2.625" style="29" customWidth="1"/>
    <col min="2306" max="2306" width="6.25" style="29" customWidth="1"/>
    <col min="2307" max="2307" width="7.5" style="29" customWidth="1"/>
    <col min="2308" max="2309" width="4.375" style="29" customWidth="1"/>
    <col min="2310" max="2310" width="16.375" style="29" customWidth="1"/>
    <col min="2311" max="2311" width="3.125" style="29" customWidth="1"/>
    <col min="2312" max="2312" width="10.5" style="29" customWidth="1"/>
    <col min="2313" max="2313" width="2.5" style="29" customWidth="1"/>
    <col min="2314" max="2315" width="4.625" style="29" customWidth="1"/>
    <col min="2316" max="2316" width="3.125" style="29" customWidth="1"/>
    <col min="2317" max="2317" width="1.5" style="29" customWidth="1"/>
    <col min="2318" max="2318" width="3.125" style="29" customWidth="1"/>
    <col min="2319" max="2324" width="4.625" style="29" customWidth="1"/>
    <col min="2325" max="2560" width="9" style="29"/>
    <col min="2561" max="2561" width="2.625" style="29" customWidth="1"/>
    <col min="2562" max="2562" width="6.25" style="29" customWidth="1"/>
    <col min="2563" max="2563" width="7.5" style="29" customWidth="1"/>
    <col min="2564" max="2565" width="4.375" style="29" customWidth="1"/>
    <col min="2566" max="2566" width="16.375" style="29" customWidth="1"/>
    <col min="2567" max="2567" width="3.125" style="29" customWidth="1"/>
    <col min="2568" max="2568" width="10.5" style="29" customWidth="1"/>
    <col min="2569" max="2569" width="2.5" style="29" customWidth="1"/>
    <col min="2570" max="2571" width="4.625" style="29" customWidth="1"/>
    <col min="2572" max="2572" width="3.125" style="29" customWidth="1"/>
    <col min="2573" max="2573" width="1.5" style="29" customWidth="1"/>
    <col min="2574" max="2574" width="3.125" style="29" customWidth="1"/>
    <col min="2575" max="2580" width="4.625" style="29" customWidth="1"/>
    <col min="2581" max="2816" width="9" style="29"/>
    <col min="2817" max="2817" width="2.625" style="29" customWidth="1"/>
    <col min="2818" max="2818" width="6.25" style="29" customWidth="1"/>
    <col min="2819" max="2819" width="7.5" style="29" customWidth="1"/>
    <col min="2820" max="2821" width="4.375" style="29" customWidth="1"/>
    <col min="2822" max="2822" width="16.375" style="29" customWidth="1"/>
    <col min="2823" max="2823" width="3.125" style="29" customWidth="1"/>
    <col min="2824" max="2824" width="10.5" style="29" customWidth="1"/>
    <col min="2825" max="2825" width="2.5" style="29" customWidth="1"/>
    <col min="2826" max="2827" width="4.625" style="29" customWidth="1"/>
    <col min="2828" max="2828" width="3.125" style="29" customWidth="1"/>
    <col min="2829" max="2829" width="1.5" style="29" customWidth="1"/>
    <col min="2830" max="2830" width="3.125" style="29" customWidth="1"/>
    <col min="2831" max="2836" width="4.625" style="29" customWidth="1"/>
    <col min="2837" max="3072" width="9" style="29"/>
    <col min="3073" max="3073" width="2.625" style="29" customWidth="1"/>
    <col min="3074" max="3074" width="6.25" style="29" customWidth="1"/>
    <col min="3075" max="3075" width="7.5" style="29" customWidth="1"/>
    <col min="3076" max="3077" width="4.375" style="29" customWidth="1"/>
    <col min="3078" max="3078" width="16.375" style="29" customWidth="1"/>
    <col min="3079" max="3079" width="3.125" style="29" customWidth="1"/>
    <col min="3080" max="3080" width="10.5" style="29" customWidth="1"/>
    <col min="3081" max="3081" width="2.5" style="29" customWidth="1"/>
    <col min="3082" max="3083" width="4.625" style="29" customWidth="1"/>
    <col min="3084" max="3084" width="3.125" style="29" customWidth="1"/>
    <col min="3085" max="3085" width="1.5" style="29" customWidth="1"/>
    <col min="3086" max="3086" width="3.125" style="29" customWidth="1"/>
    <col min="3087" max="3092" width="4.625" style="29" customWidth="1"/>
    <col min="3093" max="3328" width="9" style="29"/>
    <col min="3329" max="3329" width="2.625" style="29" customWidth="1"/>
    <col min="3330" max="3330" width="6.25" style="29" customWidth="1"/>
    <col min="3331" max="3331" width="7.5" style="29" customWidth="1"/>
    <col min="3332" max="3333" width="4.375" style="29" customWidth="1"/>
    <col min="3334" max="3334" width="16.375" style="29" customWidth="1"/>
    <col min="3335" max="3335" width="3.125" style="29" customWidth="1"/>
    <col min="3336" max="3336" width="10.5" style="29" customWidth="1"/>
    <col min="3337" max="3337" width="2.5" style="29" customWidth="1"/>
    <col min="3338" max="3339" width="4.625" style="29" customWidth="1"/>
    <col min="3340" max="3340" width="3.125" style="29" customWidth="1"/>
    <col min="3341" max="3341" width="1.5" style="29" customWidth="1"/>
    <col min="3342" max="3342" width="3.125" style="29" customWidth="1"/>
    <col min="3343" max="3348" width="4.625" style="29" customWidth="1"/>
    <col min="3349" max="3584" width="9" style="29"/>
    <col min="3585" max="3585" width="2.625" style="29" customWidth="1"/>
    <col min="3586" max="3586" width="6.25" style="29" customWidth="1"/>
    <col min="3587" max="3587" width="7.5" style="29" customWidth="1"/>
    <col min="3588" max="3589" width="4.375" style="29" customWidth="1"/>
    <col min="3590" max="3590" width="16.375" style="29" customWidth="1"/>
    <col min="3591" max="3591" width="3.125" style="29" customWidth="1"/>
    <col min="3592" max="3592" width="10.5" style="29" customWidth="1"/>
    <col min="3593" max="3593" width="2.5" style="29" customWidth="1"/>
    <col min="3594" max="3595" width="4.625" style="29" customWidth="1"/>
    <col min="3596" max="3596" width="3.125" style="29" customWidth="1"/>
    <col min="3597" max="3597" width="1.5" style="29" customWidth="1"/>
    <col min="3598" max="3598" width="3.125" style="29" customWidth="1"/>
    <col min="3599" max="3604" width="4.625" style="29" customWidth="1"/>
    <col min="3605" max="3840" width="9" style="29"/>
    <col min="3841" max="3841" width="2.625" style="29" customWidth="1"/>
    <col min="3842" max="3842" width="6.25" style="29" customWidth="1"/>
    <col min="3843" max="3843" width="7.5" style="29" customWidth="1"/>
    <col min="3844" max="3845" width="4.375" style="29" customWidth="1"/>
    <col min="3846" max="3846" width="16.375" style="29" customWidth="1"/>
    <col min="3847" max="3847" width="3.125" style="29" customWidth="1"/>
    <col min="3848" max="3848" width="10.5" style="29" customWidth="1"/>
    <col min="3849" max="3849" width="2.5" style="29" customWidth="1"/>
    <col min="3850" max="3851" width="4.625" style="29" customWidth="1"/>
    <col min="3852" max="3852" width="3.125" style="29" customWidth="1"/>
    <col min="3853" max="3853" width="1.5" style="29" customWidth="1"/>
    <col min="3854" max="3854" width="3.125" style="29" customWidth="1"/>
    <col min="3855" max="3860" width="4.625" style="29" customWidth="1"/>
    <col min="3861" max="4096" width="9" style="29"/>
    <col min="4097" max="4097" width="2.625" style="29" customWidth="1"/>
    <col min="4098" max="4098" width="6.25" style="29" customWidth="1"/>
    <col min="4099" max="4099" width="7.5" style="29" customWidth="1"/>
    <col min="4100" max="4101" width="4.375" style="29" customWidth="1"/>
    <col min="4102" max="4102" width="16.375" style="29" customWidth="1"/>
    <col min="4103" max="4103" width="3.125" style="29" customWidth="1"/>
    <col min="4104" max="4104" width="10.5" style="29" customWidth="1"/>
    <col min="4105" max="4105" width="2.5" style="29" customWidth="1"/>
    <col min="4106" max="4107" width="4.625" style="29" customWidth="1"/>
    <col min="4108" max="4108" width="3.125" style="29" customWidth="1"/>
    <col min="4109" max="4109" width="1.5" style="29" customWidth="1"/>
    <col min="4110" max="4110" width="3.125" style="29" customWidth="1"/>
    <col min="4111" max="4116" width="4.625" style="29" customWidth="1"/>
    <col min="4117" max="4352" width="9" style="29"/>
    <col min="4353" max="4353" width="2.625" style="29" customWidth="1"/>
    <col min="4354" max="4354" width="6.25" style="29" customWidth="1"/>
    <col min="4355" max="4355" width="7.5" style="29" customWidth="1"/>
    <col min="4356" max="4357" width="4.375" style="29" customWidth="1"/>
    <col min="4358" max="4358" width="16.375" style="29" customWidth="1"/>
    <col min="4359" max="4359" width="3.125" style="29" customWidth="1"/>
    <col min="4360" max="4360" width="10.5" style="29" customWidth="1"/>
    <col min="4361" max="4361" width="2.5" style="29" customWidth="1"/>
    <col min="4362" max="4363" width="4.625" style="29" customWidth="1"/>
    <col min="4364" max="4364" width="3.125" style="29" customWidth="1"/>
    <col min="4365" max="4365" width="1.5" style="29" customWidth="1"/>
    <col min="4366" max="4366" width="3.125" style="29" customWidth="1"/>
    <col min="4367" max="4372" width="4.625" style="29" customWidth="1"/>
    <col min="4373" max="4608" width="9" style="29"/>
    <col min="4609" max="4609" width="2.625" style="29" customWidth="1"/>
    <col min="4610" max="4610" width="6.25" style="29" customWidth="1"/>
    <col min="4611" max="4611" width="7.5" style="29" customWidth="1"/>
    <col min="4612" max="4613" width="4.375" style="29" customWidth="1"/>
    <col min="4614" max="4614" width="16.375" style="29" customWidth="1"/>
    <col min="4615" max="4615" width="3.125" style="29" customWidth="1"/>
    <col min="4616" max="4616" width="10.5" style="29" customWidth="1"/>
    <col min="4617" max="4617" width="2.5" style="29" customWidth="1"/>
    <col min="4618" max="4619" width="4.625" style="29" customWidth="1"/>
    <col min="4620" max="4620" width="3.125" style="29" customWidth="1"/>
    <col min="4621" max="4621" width="1.5" style="29" customWidth="1"/>
    <col min="4622" max="4622" width="3.125" style="29" customWidth="1"/>
    <col min="4623" max="4628" width="4.625" style="29" customWidth="1"/>
    <col min="4629" max="4864" width="9" style="29"/>
    <col min="4865" max="4865" width="2.625" style="29" customWidth="1"/>
    <col min="4866" max="4866" width="6.25" style="29" customWidth="1"/>
    <col min="4867" max="4867" width="7.5" style="29" customWidth="1"/>
    <col min="4868" max="4869" width="4.375" style="29" customWidth="1"/>
    <col min="4870" max="4870" width="16.375" style="29" customWidth="1"/>
    <col min="4871" max="4871" width="3.125" style="29" customWidth="1"/>
    <col min="4872" max="4872" width="10.5" style="29" customWidth="1"/>
    <col min="4873" max="4873" width="2.5" style="29" customWidth="1"/>
    <col min="4874" max="4875" width="4.625" style="29" customWidth="1"/>
    <col min="4876" max="4876" width="3.125" style="29" customWidth="1"/>
    <col min="4877" max="4877" width="1.5" style="29" customWidth="1"/>
    <col min="4878" max="4878" width="3.125" style="29" customWidth="1"/>
    <col min="4879" max="4884" width="4.625" style="29" customWidth="1"/>
    <col min="4885" max="5120" width="9" style="29"/>
    <col min="5121" max="5121" width="2.625" style="29" customWidth="1"/>
    <col min="5122" max="5122" width="6.25" style="29" customWidth="1"/>
    <col min="5123" max="5123" width="7.5" style="29" customWidth="1"/>
    <col min="5124" max="5125" width="4.375" style="29" customWidth="1"/>
    <col min="5126" max="5126" width="16.375" style="29" customWidth="1"/>
    <col min="5127" max="5127" width="3.125" style="29" customWidth="1"/>
    <col min="5128" max="5128" width="10.5" style="29" customWidth="1"/>
    <col min="5129" max="5129" width="2.5" style="29" customWidth="1"/>
    <col min="5130" max="5131" width="4.625" style="29" customWidth="1"/>
    <col min="5132" max="5132" width="3.125" style="29" customWidth="1"/>
    <col min="5133" max="5133" width="1.5" style="29" customWidth="1"/>
    <col min="5134" max="5134" width="3.125" style="29" customWidth="1"/>
    <col min="5135" max="5140" width="4.625" style="29" customWidth="1"/>
    <col min="5141" max="5376" width="9" style="29"/>
    <col min="5377" max="5377" width="2.625" style="29" customWidth="1"/>
    <col min="5378" max="5378" width="6.25" style="29" customWidth="1"/>
    <col min="5379" max="5379" width="7.5" style="29" customWidth="1"/>
    <col min="5380" max="5381" width="4.375" style="29" customWidth="1"/>
    <col min="5382" max="5382" width="16.375" style="29" customWidth="1"/>
    <col min="5383" max="5383" width="3.125" style="29" customWidth="1"/>
    <col min="5384" max="5384" width="10.5" style="29" customWidth="1"/>
    <col min="5385" max="5385" width="2.5" style="29" customWidth="1"/>
    <col min="5386" max="5387" width="4.625" style="29" customWidth="1"/>
    <col min="5388" max="5388" width="3.125" style="29" customWidth="1"/>
    <col min="5389" max="5389" width="1.5" style="29" customWidth="1"/>
    <col min="5390" max="5390" width="3.125" style="29" customWidth="1"/>
    <col min="5391" max="5396" width="4.625" style="29" customWidth="1"/>
    <col min="5397" max="5632" width="9" style="29"/>
    <col min="5633" max="5633" width="2.625" style="29" customWidth="1"/>
    <col min="5634" max="5634" width="6.25" style="29" customWidth="1"/>
    <col min="5635" max="5635" width="7.5" style="29" customWidth="1"/>
    <col min="5636" max="5637" width="4.375" style="29" customWidth="1"/>
    <col min="5638" max="5638" width="16.375" style="29" customWidth="1"/>
    <col min="5639" max="5639" width="3.125" style="29" customWidth="1"/>
    <col min="5640" max="5640" width="10.5" style="29" customWidth="1"/>
    <col min="5641" max="5641" width="2.5" style="29" customWidth="1"/>
    <col min="5642" max="5643" width="4.625" style="29" customWidth="1"/>
    <col min="5644" max="5644" width="3.125" style="29" customWidth="1"/>
    <col min="5645" max="5645" width="1.5" style="29" customWidth="1"/>
    <col min="5646" max="5646" width="3.125" style="29" customWidth="1"/>
    <col min="5647" max="5652" width="4.625" style="29" customWidth="1"/>
    <col min="5653" max="5888" width="9" style="29"/>
    <col min="5889" max="5889" width="2.625" style="29" customWidth="1"/>
    <col min="5890" max="5890" width="6.25" style="29" customWidth="1"/>
    <col min="5891" max="5891" width="7.5" style="29" customWidth="1"/>
    <col min="5892" max="5893" width="4.375" style="29" customWidth="1"/>
    <col min="5894" max="5894" width="16.375" style="29" customWidth="1"/>
    <col min="5895" max="5895" width="3.125" style="29" customWidth="1"/>
    <col min="5896" max="5896" width="10.5" style="29" customWidth="1"/>
    <col min="5897" max="5897" width="2.5" style="29" customWidth="1"/>
    <col min="5898" max="5899" width="4.625" style="29" customWidth="1"/>
    <col min="5900" max="5900" width="3.125" style="29" customWidth="1"/>
    <col min="5901" max="5901" width="1.5" style="29" customWidth="1"/>
    <col min="5902" max="5902" width="3.125" style="29" customWidth="1"/>
    <col min="5903" max="5908" width="4.625" style="29" customWidth="1"/>
    <col min="5909" max="6144" width="9" style="29"/>
    <col min="6145" max="6145" width="2.625" style="29" customWidth="1"/>
    <col min="6146" max="6146" width="6.25" style="29" customWidth="1"/>
    <col min="6147" max="6147" width="7.5" style="29" customWidth="1"/>
    <col min="6148" max="6149" width="4.375" style="29" customWidth="1"/>
    <col min="6150" max="6150" width="16.375" style="29" customWidth="1"/>
    <col min="6151" max="6151" width="3.125" style="29" customWidth="1"/>
    <col min="6152" max="6152" width="10.5" style="29" customWidth="1"/>
    <col min="6153" max="6153" width="2.5" style="29" customWidth="1"/>
    <col min="6154" max="6155" width="4.625" style="29" customWidth="1"/>
    <col min="6156" max="6156" width="3.125" style="29" customWidth="1"/>
    <col min="6157" max="6157" width="1.5" style="29" customWidth="1"/>
    <col min="6158" max="6158" width="3.125" style="29" customWidth="1"/>
    <col min="6159" max="6164" width="4.625" style="29" customWidth="1"/>
    <col min="6165" max="6400" width="9" style="29"/>
    <col min="6401" max="6401" width="2.625" style="29" customWidth="1"/>
    <col min="6402" max="6402" width="6.25" style="29" customWidth="1"/>
    <col min="6403" max="6403" width="7.5" style="29" customWidth="1"/>
    <col min="6404" max="6405" width="4.375" style="29" customWidth="1"/>
    <col min="6406" max="6406" width="16.375" style="29" customWidth="1"/>
    <col min="6407" max="6407" width="3.125" style="29" customWidth="1"/>
    <col min="6408" max="6408" width="10.5" style="29" customWidth="1"/>
    <col min="6409" max="6409" width="2.5" style="29" customWidth="1"/>
    <col min="6410" max="6411" width="4.625" style="29" customWidth="1"/>
    <col min="6412" max="6412" width="3.125" style="29" customWidth="1"/>
    <col min="6413" max="6413" width="1.5" style="29" customWidth="1"/>
    <col min="6414" max="6414" width="3.125" style="29" customWidth="1"/>
    <col min="6415" max="6420" width="4.625" style="29" customWidth="1"/>
    <col min="6421" max="6656" width="9" style="29"/>
    <col min="6657" max="6657" width="2.625" style="29" customWidth="1"/>
    <col min="6658" max="6658" width="6.25" style="29" customWidth="1"/>
    <col min="6659" max="6659" width="7.5" style="29" customWidth="1"/>
    <col min="6660" max="6661" width="4.375" style="29" customWidth="1"/>
    <col min="6662" max="6662" width="16.375" style="29" customWidth="1"/>
    <col min="6663" max="6663" width="3.125" style="29" customWidth="1"/>
    <col min="6664" max="6664" width="10.5" style="29" customWidth="1"/>
    <col min="6665" max="6665" width="2.5" style="29" customWidth="1"/>
    <col min="6666" max="6667" width="4.625" style="29" customWidth="1"/>
    <col min="6668" max="6668" width="3.125" style="29" customWidth="1"/>
    <col min="6669" max="6669" width="1.5" style="29" customWidth="1"/>
    <col min="6670" max="6670" width="3.125" style="29" customWidth="1"/>
    <col min="6671" max="6676" width="4.625" style="29" customWidth="1"/>
    <col min="6677" max="6912" width="9" style="29"/>
    <col min="6913" max="6913" width="2.625" style="29" customWidth="1"/>
    <col min="6914" max="6914" width="6.25" style="29" customWidth="1"/>
    <col min="6915" max="6915" width="7.5" style="29" customWidth="1"/>
    <col min="6916" max="6917" width="4.375" style="29" customWidth="1"/>
    <col min="6918" max="6918" width="16.375" style="29" customWidth="1"/>
    <col min="6919" max="6919" width="3.125" style="29" customWidth="1"/>
    <col min="6920" max="6920" width="10.5" style="29" customWidth="1"/>
    <col min="6921" max="6921" width="2.5" style="29" customWidth="1"/>
    <col min="6922" max="6923" width="4.625" style="29" customWidth="1"/>
    <col min="6924" max="6924" width="3.125" style="29" customWidth="1"/>
    <col min="6925" max="6925" width="1.5" style="29" customWidth="1"/>
    <col min="6926" max="6926" width="3.125" style="29" customWidth="1"/>
    <col min="6927" max="6932" width="4.625" style="29" customWidth="1"/>
    <col min="6933" max="7168" width="9" style="29"/>
    <col min="7169" max="7169" width="2.625" style="29" customWidth="1"/>
    <col min="7170" max="7170" width="6.25" style="29" customWidth="1"/>
    <col min="7171" max="7171" width="7.5" style="29" customWidth="1"/>
    <col min="7172" max="7173" width="4.375" style="29" customWidth="1"/>
    <col min="7174" max="7174" width="16.375" style="29" customWidth="1"/>
    <col min="7175" max="7175" width="3.125" style="29" customWidth="1"/>
    <col min="7176" max="7176" width="10.5" style="29" customWidth="1"/>
    <col min="7177" max="7177" width="2.5" style="29" customWidth="1"/>
    <col min="7178" max="7179" width="4.625" style="29" customWidth="1"/>
    <col min="7180" max="7180" width="3.125" style="29" customWidth="1"/>
    <col min="7181" max="7181" width="1.5" style="29" customWidth="1"/>
    <col min="7182" max="7182" width="3.125" style="29" customWidth="1"/>
    <col min="7183" max="7188" width="4.625" style="29" customWidth="1"/>
    <col min="7189" max="7424" width="9" style="29"/>
    <col min="7425" max="7425" width="2.625" style="29" customWidth="1"/>
    <col min="7426" max="7426" width="6.25" style="29" customWidth="1"/>
    <col min="7427" max="7427" width="7.5" style="29" customWidth="1"/>
    <col min="7428" max="7429" width="4.375" style="29" customWidth="1"/>
    <col min="7430" max="7430" width="16.375" style="29" customWidth="1"/>
    <col min="7431" max="7431" width="3.125" style="29" customWidth="1"/>
    <col min="7432" max="7432" width="10.5" style="29" customWidth="1"/>
    <col min="7433" max="7433" width="2.5" style="29" customWidth="1"/>
    <col min="7434" max="7435" width="4.625" style="29" customWidth="1"/>
    <col min="7436" max="7436" width="3.125" style="29" customWidth="1"/>
    <col min="7437" max="7437" width="1.5" style="29" customWidth="1"/>
    <col min="7438" max="7438" width="3.125" style="29" customWidth="1"/>
    <col min="7439" max="7444" width="4.625" style="29" customWidth="1"/>
    <col min="7445" max="7680" width="9" style="29"/>
    <col min="7681" max="7681" width="2.625" style="29" customWidth="1"/>
    <col min="7682" max="7682" width="6.25" style="29" customWidth="1"/>
    <col min="7683" max="7683" width="7.5" style="29" customWidth="1"/>
    <col min="7684" max="7685" width="4.375" style="29" customWidth="1"/>
    <col min="7686" max="7686" width="16.375" style="29" customWidth="1"/>
    <col min="7687" max="7687" width="3.125" style="29" customWidth="1"/>
    <col min="7688" max="7688" width="10.5" style="29" customWidth="1"/>
    <col min="7689" max="7689" width="2.5" style="29" customWidth="1"/>
    <col min="7690" max="7691" width="4.625" style="29" customWidth="1"/>
    <col min="7692" max="7692" width="3.125" style="29" customWidth="1"/>
    <col min="7693" max="7693" width="1.5" style="29" customWidth="1"/>
    <col min="7694" max="7694" width="3.125" style="29" customWidth="1"/>
    <col min="7695" max="7700" width="4.625" style="29" customWidth="1"/>
    <col min="7701" max="7936" width="9" style="29"/>
    <col min="7937" max="7937" width="2.625" style="29" customWidth="1"/>
    <col min="7938" max="7938" width="6.25" style="29" customWidth="1"/>
    <col min="7939" max="7939" width="7.5" style="29" customWidth="1"/>
    <col min="7940" max="7941" width="4.375" style="29" customWidth="1"/>
    <col min="7942" max="7942" width="16.375" style="29" customWidth="1"/>
    <col min="7943" max="7943" width="3.125" style="29" customWidth="1"/>
    <col min="7944" max="7944" width="10.5" style="29" customWidth="1"/>
    <col min="7945" max="7945" width="2.5" style="29" customWidth="1"/>
    <col min="7946" max="7947" width="4.625" style="29" customWidth="1"/>
    <col min="7948" max="7948" width="3.125" style="29" customWidth="1"/>
    <col min="7949" max="7949" width="1.5" style="29" customWidth="1"/>
    <col min="7950" max="7950" width="3.125" style="29" customWidth="1"/>
    <col min="7951" max="7956" width="4.625" style="29" customWidth="1"/>
    <col min="7957" max="8192" width="9" style="29"/>
    <col min="8193" max="8193" width="2.625" style="29" customWidth="1"/>
    <col min="8194" max="8194" width="6.25" style="29" customWidth="1"/>
    <col min="8195" max="8195" width="7.5" style="29" customWidth="1"/>
    <col min="8196" max="8197" width="4.375" style="29" customWidth="1"/>
    <col min="8198" max="8198" width="16.375" style="29" customWidth="1"/>
    <col min="8199" max="8199" width="3.125" style="29" customWidth="1"/>
    <col min="8200" max="8200" width="10.5" style="29" customWidth="1"/>
    <col min="8201" max="8201" width="2.5" style="29" customWidth="1"/>
    <col min="8202" max="8203" width="4.625" style="29" customWidth="1"/>
    <col min="8204" max="8204" width="3.125" style="29" customWidth="1"/>
    <col min="8205" max="8205" width="1.5" style="29" customWidth="1"/>
    <col min="8206" max="8206" width="3.125" style="29" customWidth="1"/>
    <col min="8207" max="8212" width="4.625" style="29" customWidth="1"/>
    <col min="8213" max="8448" width="9" style="29"/>
    <col min="8449" max="8449" width="2.625" style="29" customWidth="1"/>
    <col min="8450" max="8450" width="6.25" style="29" customWidth="1"/>
    <col min="8451" max="8451" width="7.5" style="29" customWidth="1"/>
    <col min="8452" max="8453" width="4.375" style="29" customWidth="1"/>
    <col min="8454" max="8454" width="16.375" style="29" customWidth="1"/>
    <col min="8455" max="8455" width="3.125" style="29" customWidth="1"/>
    <col min="8456" max="8456" width="10.5" style="29" customWidth="1"/>
    <col min="8457" max="8457" width="2.5" style="29" customWidth="1"/>
    <col min="8458" max="8459" width="4.625" style="29" customWidth="1"/>
    <col min="8460" max="8460" width="3.125" style="29" customWidth="1"/>
    <col min="8461" max="8461" width="1.5" style="29" customWidth="1"/>
    <col min="8462" max="8462" width="3.125" style="29" customWidth="1"/>
    <col min="8463" max="8468" width="4.625" style="29" customWidth="1"/>
    <col min="8469" max="8704" width="9" style="29"/>
    <col min="8705" max="8705" width="2.625" style="29" customWidth="1"/>
    <col min="8706" max="8706" width="6.25" style="29" customWidth="1"/>
    <col min="8707" max="8707" width="7.5" style="29" customWidth="1"/>
    <col min="8708" max="8709" width="4.375" style="29" customWidth="1"/>
    <col min="8710" max="8710" width="16.375" style="29" customWidth="1"/>
    <col min="8711" max="8711" width="3.125" style="29" customWidth="1"/>
    <col min="8712" max="8712" width="10.5" style="29" customWidth="1"/>
    <col min="8713" max="8713" width="2.5" style="29" customWidth="1"/>
    <col min="8714" max="8715" width="4.625" style="29" customWidth="1"/>
    <col min="8716" max="8716" width="3.125" style="29" customWidth="1"/>
    <col min="8717" max="8717" width="1.5" style="29" customWidth="1"/>
    <col min="8718" max="8718" width="3.125" style="29" customWidth="1"/>
    <col min="8719" max="8724" width="4.625" style="29" customWidth="1"/>
    <col min="8725" max="8960" width="9" style="29"/>
    <col min="8961" max="8961" width="2.625" style="29" customWidth="1"/>
    <col min="8962" max="8962" width="6.25" style="29" customWidth="1"/>
    <col min="8963" max="8963" width="7.5" style="29" customWidth="1"/>
    <col min="8964" max="8965" width="4.375" style="29" customWidth="1"/>
    <col min="8966" max="8966" width="16.375" style="29" customWidth="1"/>
    <col min="8967" max="8967" width="3.125" style="29" customWidth="1"/>
    <col min="8968" max="8968" width="10.5" style="29" customWidth="1"/>
    <col min="8969" max="8969" width="2.5" style="29" customWidth="1"/>
    <col min="8970" max="8971" width="4.625" style="29" customWidth="1"/>
    <col min="8972" max="8972" width="3.125" style="29" customWidth="1"/>
    <col min="8973" max="8973" width="1.5" style="29" customWidth="1"/>
    <col min="8974" max="8974" width="3.125" style="29" customWidth="1"/>
    <col min="8975" max="8980" width="4.625" style="29" customWidth="1"/>
    <col min="8981" max="9216" width="9" style="29"/>
    <col min="9217" max="9217" width="2.625" style="29" customWidth="1"/>
    <col min="9218" max="9218" width="6.25" style="29" customWidth="1"/>
    <col min="9219" max="9219" width="7.5" style="29" customWidth="1"/>
    <col min="9220" max="9221" width="4.375" style="29" customWidth="1"/>
    <col min="9222" max="9222" width="16.375" style="29" customWidth="1"/>
    <col min="9223" max="9223" width="3.125" style="29" customWidth="1"/>
    <col min="9224" max="9224" width="10.5" style="29" customWidth="1"/>
    <col min="9225" max="9225" width="2.5" style="29" customWidth="1"/>
    <col min="9226" max="9227" width="4.625" style="29" customWidth="1"/>
    <col min="9228" max="9228" width="3.125" style="29" customWidth="1"/>
    <col min="9229" max="9229" width="1.5" style="29" customWidth="1"/>
    <col min="9230" max="9230" width="3.125" style="29" customWidth="1"/>
    <col min="9231" max="9236" width="4.625" style="29" customWidth="1"/>
    <col min="9237" max="9472" width="9" style="29"/>
    <col min="9473" max="9473" width="2.625" style="29" customWidth="1"/>
    <col min="9474" max="9474" width="6.25" style="29" customWidth="1"/>
    <col min="9475" max="9475" width="7.5" style="29" customWidth="1"/>
    <col min="9476" max="9477" width="4.375" style="29" customWidth="1"/>
    <col min="9478" max="9478" width="16.375" style="29" customWidth="1"/>
    <col min="9479" max="9479" width="3.125" style="29" customWidth="1"/>
    <col min="9480" max="9480" width="10.5" style="29" customWidth="1"/>
    <col min="9481" max="9481" width="2.5" style="29" customWidth="1"/>
    <col min="9482" max="9483" width="4.625" style="29" customWidth="1"/>
    <col min="9484" max="9484" width="3.125" style="29" customWidth="1"/>
    <col min="9485" max="9485" width="1.5" style="29" customWidth="1"/>
    <col min="9486" max="9486" width="3.125" style="29" customWidth="1"/>
    <col min="9487" max="9492" width="4.625" style="29" customWidth="1"/>
    <col min="9493" max="9728" width="9" style="29"/>
    <col min="9729" max="9729" width="2.625" style="29" customWidth="1"/>
    <col min="9730" max="9730" width="6.25" style="29" customWidth="1"/>
    <col min="9731" max="9731" width="7.5" style="29" customWidth="1"/>
    <col min="9732" max="9733" width="4.375" style="29" customWidth="1"/>
    <col min="9734" max="9734" width="16.375" style="29" customWidth="1"/>
    <col min="9735" max="9735" width="3.125" style="29" customWidth="1"/>
    <col min="9736" max="9736" width="10.5" style="29" customWidth="1"/>
    <col min="9737" max="9737" width="2.5" style="29" customWidth="1"/>
    <col min="9738" max="9739" width="4.625" style="29" customWidth="1"/>
    <col min="9740" max="9740" width="3.125" style="29" customWidth="1"/>
    <col min="9741" max="9741" width="1.5" style="29" customWidth="1"/>
    <col min="9742" max="9742" width="3.125" style="29" customWidth="1"/>
    <col min="9743" max="9748" width="4.625" style="29" customWidth="1"/>
    <col min="9749" max="9984" width="9" style="29"/>
    <col min="9985" max="9985" width="2.625" style="29" customWidth="1"/>
    <col min="9986" max="9986" width="6.25" style="29" customWidth="1"/>
    <col min="9987" max="9987" width="7.5" style="29" customWidth="1"/>
    <col min="9988" max="9989" width="4.375" style="29" customWidth="1"/>
    <col min="9990" max="9990" width="16.375" style="29" customWidth="1"/>
    <col min="9991" max="9991" width="3.125" style="29" customWidth="1"/>
    <col min="9992" max="9992" width="10.5" style="29" customWidth="1"/>
    <col min="9993" max="9993" width="2.5" style="29" customWidth="1"/>
    <col min="9994" max="9995" width="4.625" style="29" customWidth="1"/>
    <col min="9996" max="9996" width="3.125" style="29" customWidth="1"/>
    <col min="9997" max="9997" width="1.5" style="29" customWidth="1"/>
    <col min="9998" max="9998" width="3.125" style="29" customWidth="1"/>
    <col min="9999" max="10004" width="4.625" style="29" customWidth="1"/>
    <col min="10005" max="10240" width="9" style="29"/>
    <col min="10241" max="10241" width="2.625" style="29" customWidth="1"/>
    <col min="10242" max="10242" width="6.25" style="29" customWidth="1"/>
    <col min="10243" max="10243" width="7.5" style="29" customWidth="1"/>
    <col min="10244" max="10245" width="4.375" style="29" customWidth="1"/>
    <col min="10246" max="10246" width="16.375" style="29" customWidth="1"/>
    <col min="10247" max="10247" width="3.125" style="29" customWidth="1"/>
    <col min="10248" max="10248" width="10.5" style="29" customWidth="1"/>
    <col min="10249" max="10249" width="2.5" style="29" customWidth="1"/>
    <col min="10250" max="10251" width="4.625" style="29" customWidth="1"/>
    <col min="10252" max="10252" width="3.125" style="29" customWidth="1"/>
    <col min="10253" max="10253" width="1.5" style="29" customWidth="1"/>
    <col min="10254" max="10254" width="3.125" style="29" customWidth="1"/>
    <col min="10255" max="10260" width="4.625" style="29" customWidth="1"/>
    <col min="10261" max="10496" width="9" style="29"/>
    <col min="10497" max="10497" width="2.625" style="29" customWidth="1"/>
    <col min="10498" max="10498" width="6.25" style="29" customWidth="1"/>
    <col min="10499" max="10499" width="7.5" style="29" customWidth="1"/>
    <col min="10500" max="10501" width="4.375" style="29" customWidth="1"/>
    <col min="10502" max="10502" width="16.375" style="29" customWidth="1"/>
    <col min="10503" max="10503" width="3.125" style="29" customWidth="1"/>
    <col min="10504" max="10504" width="10.5" style="29" customWidth="1"/>
    <col min="10505" max="10505" width="2.5" style="29" customWidth="1"/>
    <col min="10506" max="10507" width="4.625" style="29" customWidth="1"/>
    <col min="10508" max="10508" width="3.125" style="29" customWidth="1"/>
    <col min="10509" max="10509" width="1.5" style="29" customWidth="1"/>
    <col min="10510" max="10510" width="3.125" style="29" customWidth="1"/>
    <col min="10511" max="10516" width="4.625" style="29" customWidth="1"/>
    <col min="10517" max="10752" width="9" style="29"/>
    <col min="10753" max="10753" width="2.625" style="29" customWidth="1"/>
    <col min="10754" max="10754" width="6.25" style="29" customWidth="1"/>
    <col min="10755" max="10755" width="7.5" style="29" customWidth="1"/>
    <col min="10756" max="10757" width="4.375" style="29" customWidth="1"/>
    <col min="10758" max="10758" width="16.375" style="29" customWidth="1"/>
    <col min="10759" max="10759" width="3.125" style="29" customWidth="1"/>
    <col min="10760" max="10760" width="10.5" style="29" customWidth="1"/>
    <col min="10761" max="10761" width="2.5" style="29" customWidth="1"/>
    <col min="10762" max="10763" width="4.625" style="29" customWidth="1"/>
    <col min="10764" max="10764" width="3.125" style="29" customWidth="1"/>
    <col min="10765" max="10765" width="1.5" style="29" customWidth="1"/>
    <col min="10766" max="10766" width="3.125" style="29" customWidth="1"/>
    <col min="10767" max="10772" width="4.625" style="29" customWidth="1"/>
    <col min="10773" max="11008" width="9" style="29"/>
    <col min="11009" max="11009" width="2.625" style="29" customWidth="1"/>
    <col min="11010" max="11010" width="6.25" style="29" customWidth="1"/>
    <col min="11011" max="11011" width="7.5" style="29" customWidth="1"/>
    <col min="11012" max="11013" width="4.375" style="29" customWidth="1"/>
    <col min="11014" max="11014" width="16.375" style="29" customWidth="1"/>
    <col min="11015" max="11015" width="3.125" style="29" customWidth="1"/>
    <col min="11016" max="11016" width="10.5" style="29" customWidth="1"/>
    <col min="11017" max="11017" width="2.5" style="29" customWidth="1"/>
    <col min="11018" max="11019" width="4.625" style="29" customWidth="1"/>
    <col min="11020" max="11020" width="3.125" style="29" customWidth="1"/>
    <col min="11021" max="11021" width="1.5" style="29" customWidth="1"/>
    <col min="11022" max="11022" width="3.125" style="29" customWidth="1"/>
    <col min="11023" max="11028" width="4.625" style="29" customWidth="1"/>
    <col min="11029" max="11264" width="9" style="29"/>
    <col min="11265" max="11265" width="2.625" style="29" customWidth="1"/>
    <col min="11266" max="11266" width="6.25" style="29" customWidth="1"/>
    <col min="11267" max="11267" width="7.5" style="29" customWidth="1"/>
    <col min="11268" max="11269" width="4.375" style="29" customWidth="1"/>
    <col min="11270" max="11270" width="16.375" style="29" customWidth="1"/>
    <col min="11271" max="11271" width="3.125" style="29" customWidth="1"/>
    <col min="11272" max="11272" width="10.5" style="29" customWidth="1"/>
    <col min="11273" max="11273" width="2.5" style="29" customWidth="1"/>
    <col min="11274" max="11275" width="4.625" style="29" customWidth="1"/>
    <col min="11276" max="11276" width="3.125" style="29" customWidth="1"/>
    <col min="11277" max="11277" width="1.5" style="29" customWidth="1"/>
    <col min="11278" max="11278" width="3.125" style="29" customWidth="1"/>
    <col min="11279" max="11284" width="4.625" style="29" customWidth="1"/>
    <col min="11285" max="11520" width="9" style="29"/>
    <col min="11521" max="11521" width="2.625" style="29" customWidth="1"/>
    <col min="11522" max="11522" width="6.25" style="29" customWidth="1"/>
    <col min="11523" max="11523" width="7.5" style="29" customWidth="1"/>
    <col min="11524" max="11525" width="4.375" style="29" customWidth="1"/>
    <col min="11526" max="11526" width="16.375" style="29" customWidth="1"/>
    <col min="11527" max="11527" width="3.125" style="29" customWidth="1"/>
    <col min="11528" max="11528" width="10.5" style="29" customWidth="1"/>
    <col min="11529" max="11529" width="2.5" style="29" customWidth="1"/>
    <col min="11530" max="11531" width="4.625" style="29" customWidth="1"/>
    <col min="11532" max="11532" width="3.125" style="29" customWidth="1"/>
    <col min="11533" max="11533" width="1.5" style="29" customWidth="1"/>
    <col min="11534" max="11534" width="3.125" style="29" customWidth="1"/>
    <col min="11535" max="11540" width="4.625" style="29" customWidth="1"/>
    <col min="11541" max="11776" width="9" style="29"/>
    <col min="11777" max="11777" width="2.625" style="29" customWidth="1"/>
    <col min="11778" max="11778" width="6.25" style="29" customWidth="1"/>
    <col min="11779" max="11779" width="7.5" style="29" customWidth="1"/>
    <col min="11780" max="11781" width="4.375" style="29" customWidth="1"/>
    <col min="11782" max="11782" width="16.375" style="29" customWidth="1"/>
    <col min="11783" max="11783" width="3.125" style="29" customWidth="1"/>
    <col min="11784" max="11784" width="10.5" style="29" customWidth="1"/>
    <col min="11785" max="11785" width="2.5" style="29" customWidth="1"/>
    <col min="11786" max="11787" width="4.625" style="29" customWidth="1"/>
    <col min="11788" max="11788" width="3.125" style="29" customWidth="1"/>
    <col min="11789" max="11789" width="1.5" style="29" customWidth="1"/>
    <col min="11790" max="11790" width="3.125" style="29" customWidth="1"/>
    <col min="11791" max="11796" width="4.625" style="29" customWidth="1"/>
    <col min="11797" max="12032" width="9" style="29"/>
    <col min="12033" max="12033" width="2.625" style="29" customWidth="1"/>
    <col min="12034" max="12034" width="6.25" style="29" customWidth="1"/>
    <col min="12035" max="12035" width="7.5" style="29" customWidth="1"/>
    <col min="12036" max="12037" width="4.375" style="29" customWidth="1"/>
    <col min="12038" max="12038" width="16.375" style="29" customWidth="1"/>
    <col min="12039" max="12039" width="3.125" style="29" customWidth="1"/>
    <col min="12040" max="12040" width="10.5" style="29" customWidth="1"/>
    <col min="12041" max="12041" width="2.5" style="29" customWidth="1"/>
    <col min="12042" max="12043" width="4.625" style="29" customWidth="1"/>
    <col min="12044" max="12044" width="3.125" style="29" customWidth="1"/>
    <col min="12045" max="12045" width="1.5" style="29" customWidth="1"/>
    <col min="12046" max="12046" width="3.125" style="29" customWidth="1"/>
    <col min="12047" max="12052" width="4.625" style="29" customWidth="1"/>
    <col min="12053" max="12288" width="9" style="29"/>
    <col min="12289" max="12289" width="2.625" style="29" customWidth="1"/>
    <col min="12290" max="12290" width="6.25" style="29" customWidth="1"/>
    <col min="12291" max="12291" width="7.5" style="29" customWidth="1"/>
    <col min="12292" max="12293" width="4.375" style="29" customWidth="1"/>
    <col min="12294" max="12294" width="16.375" style="29" customWidth="1"/>
    <col min="12295" max="12295" width="3.125" style="29" customWidth="1"/>
    <col min="12296" max="12296" width="10.5" style="29" customWidth="1"/>
    <col min="12297" max="12297" width="2.5" style="29" customWidth="1"/>
    <col min="12298" max="12299" width="4.625" style="29" customWidth="1"/>
    <col min="12300" max="12300" width="3.125" style="29" customWidth="1"/>
    <col min="12301" max="12301" width="1.5" style="29" customWidth="1"/>
    <col min="12302" max="12302" width="3.125" style="29" customWidth="1"/>
    <col min="12303" max="12308" width="4.625" style="29" customWidth="1"/>
    <col min="12309" max="12544" width="9" style="29"/>
    <col min="12545" max="12545" width="2.625" style="29" customWidth="1"/>
    <col min="12546" max="12546" width="6.25" style="29" customWidth="1"/>
    <col min="12547" max="12547" width="7.5" style="29" customWidth="1"/>
    <col min="12548" max="12549" width="4.375" style="29" customWidth="1"/>
    <col min="12550" max="12550" width="16.375" style="29" customWidth="1"/>
    <col min="12551" max="12551" width="3.125" style="29" customWidth="1"/>
    <col min="12552" max="12552" width="10.5" style="29" customWidth="1"/>
    <col min="12553" max="12553" width="2.5" style="29" customWidth="1"/>
    <col min="12554" max="12555" width="4.625" style="29" customWidth="1"/>
    <col min="12556" max="12556" width="3.125" style="29" customWidth="1"/>
    <col min="12557" max="12557" width="1.5" style="29" customWidth="1"/>
    <col min="12558" max="12558" width="3.125" style="29" customWidth="1"/>
    <col min="12559" max="12564" width="4.625" style="29" customWidth="1"/>
    <col min="12565" max="12800" width="9" style="29"/>
    <col min="12801" max="12801" width="2.625" style="29" customWidth="1"/>
    <col min="12802" max="12802" width="6.25" style="29" customWidth="1"/>
    <col min="12803" max="12803" width="7.5" style="29" customWidth="1"/>
    <col min="12804" max="12805" width="4.375" style="29" customWidth="1"/>
    <col min="12806" max="12806" width="16.375" style="29" customWidth="1"/>
    <col min="12807" max="12807" width="3.125" style="29" customWidth="1"/>
    <col min="12808" max="12808" width="10.5" style="29" customWidth="1"/>
    <col min="12809" max="12809" width="2.5" style="29" customWidth="1"/>
    <col min="12810" max="12811" width="4.625" style="29" customWidth="1"/>
    <col min="12812" max="12812" width="3.125" style="29" customWidth="1"/>
    <col min="12813" max="12813" width="1.5" style="29" customWidth="1"/>
    <col min="12814" max="12814" width="3.125" style="29" customWidth="1"/>
    <col min="12815" max="12820" width="4.625" style="29" customWidth="1"/>
    <col min="12821" max="13056" width="9" style="29"/>
    <col min="13057" max="13057" width="2.625" style="29" customWidth="1"/>
    <col min="13058" max="13058" width="6.25" style="29" customWidth="1"/>
    <col min="13059" max="13059" width="7.5" style="29" customWidth="1"/>
    <col min="13060" max="13061" width="4.375" style="29" customWidth="1"/>
    <col min="13062" max="13062" width="16.375" style="29" customWidth="1"/>
    <col min="13063" max="13063" width="3.125" style="29" customWidth="1"/>
    <col min="13064" max="13064" width="10.5" style="29" customWidth="1"/>
    <col min="13065" max="13065" width="2.5" style="29" customWidth="1"/>
    <col min="13066" max="13067" width="4.625" style="29" customWidth="1"/>
    <col min="13068" max="13068" width="3.125" style="29" customWidth="1"/>
    <col min="13069" max="13069" width="1.5" style="29" customWidth="1"/>
    <col min="13070" max="13070" width="3.125" style="29" customWidth="1"/>
    <col min="13071" max="13076" width="4.625" style="29" customWidth="1"/>
    <col min="13077" max="13312" width="9" style="29"/>
    <col min="13313" max="13313" width="2.625" style="29" customWidth="1"/>
    <col min="13314" max="13314" width="6.25" style="29" customWidth="1"/>
    <col min="13315" max="13315" width="7.5" style="29" customWidth="1"/>
    <col min="13316" max="13317" width="4.375" style="29" customWidth="1"/>
    <col min="13318" max="13318" width="16.375" style="29" customWidth="1"/>
    <col min="13319" max="13319" width="3.125" style="29" customWidth="1"/>
    <col min="13320" max="13320" width="10.5" style="29" customWidth="1"/>
    <col min="13321" max="13321" width="2.5" style="29" customWidth="1"/>
    <col min="13322" max="13323" width="4.625" style="29" customWidth="1"/>
    <col min="13324" max="13324" width="3.125" style="29" customWidth="1"/>
    <col min="13325" max="13325" width="1.5" style="29" customWidth="1"/>
    <col min="13326" max="13326" width="3.125" style="29" customWidth="1"/>
    <col min="13327" max="13332" width="4.625" style="29" customWidth="1"/>
    <col min="13333" max="13568" width="9" style="29"/>
    <col min="13569" max="13569" width="2.625" style="29" customWidth="1"/>
    <col min="13570" max="13570" width="6.25" style="29" customWidth="1"/>
    <col min="13571" max="13571" width="7.5" style="29" customWidth="1"/>
    <col min="13572" max="13573" width="4.375" style="29" customWidth="1"/>
    <col min="13574" max="13574" width="16.375" style="29" customWidth="1"/>
    <col min="13575" max="13575" width="3.125" style="29" customWidth="1"/>
    <col min="13576" max="13576" width="10.5" style="29" customWidth="1"/>
    <col min="13577" max="13577" width="2.5" style="29" customWidth="1"/>
    <col min="13578" max="13579" width="4.625" style="29" customWidth="1"/>
    <col min="13580" max="13580" width="3.125" style="29" customWidth="1"/>
    <col min="13581" max="13581" width="1.5" style="29" customWidth="1"/>
    <col min="13582" max="13582" width="3.125" style="29" customWidth="1"/>
    <col min="13583" max="13588" width="4.625" style="29" customWidth="1"/>
    <col min="13589" max="13824" width="9" style="29"/>
    <col min="13825" max="13825" width="2.625" style="29" customWidth="1"/>
    <col min="13826" max="13826" width="6.25" style="29" customWidth="1"/>
    <col min="13827" max="13827" width="7.5" style="29" customWidth="1"/>
    <col min="13828" max="13829" width="4.375" style="29" customWidth="1"/>
    <col min="13830" max="13830" width="16.375" style="29" customWidth="1"/>
    <col min="13831" max="13831" width="3.125" style="29" customWidth="1"/>
    <col min="13832" max="13832" width="10.5" style="29" customWidth="1"/>
    <col min="13833" max="13833" width="2.5" style="29" customWidth="1"/>
    <col min="13834" max="13835" width="4.625" style="29" customWidth="1"/>
    <col min="13836" max="13836" width="3.125" style="29" customWidth="1"/>
    <col min="13837" max="13837" width="1.5" style="29" customWidth="1"/>
    <col min="13838" max="13838" width="3.125" style="29" customWidth="1"/>
    <col min="13839" max="13844" width="4.625" style="29" customWidth="1"/>
    <col min="13845" max="14080" width="9" style="29"/>
    <col min="14081" max="14081" width="2.625" style="29" customWidth="1"/>
    <col min="14082" max="14082" width="6.25" style="29" customWidth="1"/>
    <col min="14083" max="14083" width="7.5" style="29" customWidth="1"/>
    <col min="14084" max="14085" width="4.375" style="29" customWidth="1"/>
    <col min="14086" max="14086" width="16.375" style="29" customWidth="1"/>
    <col min="14087" max="14087" width="3.125" style="29" customWidth="1"/>
    <col min="14088" max="14088" width="10.5" style="29" customWidth="1"/>
    <col min="14089" max="14089" width="2.5" style="29" customWidth="1"/>
    <col min="14090" max="14091" width="4.625" style="29" customWidth="1"/>
    <col min="14092" max="14092" width="3.125" style="29" customWidth="1"/>
    <col min="14093" max="14093" width="1.5" style="29" customWidth="1"/>
    <col min="14094" max="14094" width="3.125" style="29" customWidth="1"/>
    <col min="14095" max="14100" width="4.625" style="29" customWidth="1"/>
    <col min="14101" max="14336" width="9" style="29"/>
    <col min="14337" max="14337" width="2.625" style="29" customWidth="1"/>
    <col min="14338" max="14338" width="6.25" style="29" customWidth="1"/>
    <col min="14339" max="14339" width="7.5" style="29" customWidth="1"/>
    <col min="14340" max="14341" width="4.375" style="29" customWidth="1"/>
    <col min="14342" max="14342" width="16.375" style="29" customWidth="1"/>
    <col min="14343" max="14343" width="3.125" style="29" customWidth="1"/>
    <col min="14344" max="14344" width="10.5" style="29" customWidth="1"/>
    <col min="14345" max="14345" width="2.5" style="29" customWidth="1"/>
    <col min="14346" max="14347" width="4.625" style="29" customWidth="1"/>
    <col min="14348" max="14348" width="3.125" style="29" customWidth="1"/>
    <col min="14349" max="14349" width="1.5" style="29" customWidth="1"/>
    <col min="14350" max="14350" width="3.125" style="29" customWidth="1"/>
    <col min="14351" max="14356" width="4.625" style="29" customWidth="1"/>
    <col min="14357" max="14592" width="9" style="29"/>
    <col min="14593" max="14593" width="2.625" style="29" customWidth="1"/>
    <col min="14594" max="14594" width="6.25" style="29" customWidth="1"/>
    <col min="14595" max="14595" width="7.5" style="29" customWidth="1"/>
    <col min="14596" max="14597" width="4.375" style="29" customWidth="1"/>
    <col min="14598" max="14598" width="16.375" style="29" customWidth="1"/>
    <col min="14599" max="14599" width="3.125" style="29" customWidth="1"/>
    <col min="14600" max="14600" width="10.5" style="29" customWidth="1"/>
    <col min="14601" max="14601" width="2.5" style="29" customWidth="1"/>
    <col min="14602" max="14603" width="4.625" style="29" customWidth="1"/>
    <col min="14604" max="14604" width="3.125" style="29" customWidth="1"/>
    <col min="14605" max="14605" width="1.5" style="29" customWidth="1"/>
    <col min="14606" max="14606" width="3.125" style="29" customWidth="1"/>
    <col min="14607" max="14612" width="4.625" style="29" customWidth="1"/>
    <col min="14613" max="14848" width="9" style="29"/>
    <col min="14849" max="14849" width="2.625" style="29" customWidth="1"/>
    <col min="14850" max="14850" width="6.25" style="29" customWidth="1"/>
    <col min="14851" max="14851" width="7.5" style="29" customWidth="1"/>
    <col min="14852" max="14853" width="4.375" style="29" customWidth="1"/>
    <col min="14854" max="14854" width="16.375" style="29" customWidth="1"/>
    <col min="14855" max="14855" width="3.125" style="29" customWidth="1"/>
    <col min="14856" max="14856" width="10.5" style="29" customWidth="1"/>
    <col min="14857" max="14857" width="2.5" style="29" customWidth="1"/>
    <col min="14858" max="14859" width="4.625" style="29" customWidth="1"/>
    <col min="14860" max="14860" width="3.125" style="29" customWidth="1"/>
    <col min="14861" max="14861" width="1.5" style="29" customWidth="1"/>
    <col min="14862" max="14862" width="3.125" style="29" customWidth="1"/>
    <col min="14863" max="14868" width="4.625" style="29" customWidth="1"/>
    <col min="14869" max="15104" width="9" style="29"/>
    <col min="15105" max="15105" width="2.625" style="29" customWidth="1"/>
    <col min="15106" max="15106" width="6.25" style="29" customWidth="1"/>
    <col min="15107" max="15107" width="7.5" style="29" customWidth="1"/>
    <col min="15108" max="15109" width="4.375" style="29" customWidth="1"/>
    <col min="15110" max="15110" width="16.375" style="29" customWidth="1"/>
    <col min="15111" max="15111" width="3.125" style="29" customWidth="1"/>
    <col min="15112" max="15112" width="10.5" style="29" customWidth="1"/>
    <col min="15113" max="15113" width="2.5" style="29" customWidth="1"/>
    <col min="15114" max="15115" width="4.625" style="29" customWidth="1"/>
    <col min="15116" max="15116" width="3.125" style="29" customWidth="1"/>
    <col min="15117" max="15117" width="1.5" style="29" customWidth="1"/>
    <col min="15118" max="15118" width="3.125" style="29" customWidth="1"/>
    <col min="15119" max="15124" width="4.625" style="29" customWidth="1"/>
    <col min="15125" max="15360" width="9" style="29"/>
    <col min="15361" max="15361" width="2.625" style="29" customWidth="1"/>
    <col min="15362" max="15362" width="6.25" style="29" customWidth="1"/>
    <col min="15363" max="15363" width="7.5" style="29" customWidth="1"/>
    <col min="15364" max="15365" width="4.375" style="29" customWidth="1"/>
    <col min="15366" max="15366" width="16.375" style="29" customWidth="1"/>
    <col min="15367" max="15367" width="3.125" style="29" customWidth="1"/>
    <col min="15368" max="15368" width="10.5" style="29" customWidth="1"/>
    <col min="15369" max="15369" width="2.5" style="29" customWidth="1"/>
    <col min="15370" max="15371" width="4.625" style="29" customWidth="1"/>
    <col min="15372" max="15372" width="3.125" style="29" customWidth="1"/>
    <col min="15373" max="15373" width="1.5" style="29" customWidth="1"/>
    <col min="15374" max="15374" width="3.125" style="29" customWidth="1"/>
    <col min="15375" max="15380" width="4.625" style="29" customWidth="1"/>
    <col min="15381" max="15616" width="9" style="29"/>
    <col min="15617" max="15617" width="2.625" style="29" customWidth="1"/>
    <col min="15618" max="15618" width="6.25" style="29" customWidth="1"/>
    <col min="15619" max="15619" width="7.5" style="29" customWidth="1"/>
    <col min="15620" max="15621" width="4.375" style="29" customWidth="1"/>
    <col min="15622" max="15622" width="16.375" style="29" customWidth="1"/>
    <col min="15623" max="15623" width="3.125" style="29" customWidth="1"/>
    <col min="15624" max="15624" width="10.5" style="29" customWidth="1"/>
    <col min="15625" max="15625" width="2.5" style="29" customWidth="1"/>
    <col min="15626" max="15627" width="4.625" style="29" customWidth="1"/>
    <col min="15628" max="15628" width="3.125" style="29" customWidth="1"/>
    <col min="15629" max="15629" width="1.5" style="29" customWidth="1"/>
    <col min="15630" max="15630" width="3.125" style="29" customWidth="1"/>
    <col min="15631" max="15636" width="4.625" style="29" customWidth="1"/>
    <col min="15637" max="15872" width="9" style="29"/>
    <col min="15873" max="15873" width="2.625" style="29" customWidth="1"/>
    <col min="15874" max="15874" width="6.25" style="29" customWidth="1"/>
    <col min="15875" max="15875" width="7.5" style="29" customWidth="1"/>
    <col min="15876" max="15877" width="4.375" style="29" customWidth="1"/>
    <col min="15878" max="15878" width="16.375" style="29" customWidth="1"/>
    <col min="15879" max="15879" width="3.125" style="29" customWidth="1"/>
    <col min="15880" max="15880" width="10.5" style="29" customWidth="1"/>
    <col min="15881" max="15881" width="2.5" style="29" customWidth="1"/>
    <col min="15882" max="15883" width="4.625" style="29" customWidth="1"/>
    <col min="15884" max="15884" width="3.125" style="29" customWidth="1"/>
    <col min="15885" max="15885" width="1.5" style="29" customWidth="1"/>
    <col min="15886" max="15886" width="3.125" style="29" customWidth="1"/>
    <col min="15887" max="15892" width="4.625" style="29" customWidth="1"/>
    <col min="15893" max="16128" width="9" style="29"/>
    <col min="16129" max="16129" width="2.625" style="29" customWidth="1"/>
    <col min="16130" max="16130" width="6.25" style="29" customWidth="1"/>
    <col min="16131" max="16131" width="7.5" style="29" customWidth="1"/>
    <col min="16132" max="16133" width="4.375" style="29" customWidth="1"/>
    <col min="16134" max="16134" width="16.375" style="29" customWidth="1"/>
    <col min="16135" max="16135" width="3.125" style="29" customWidth="1"/>
    <col min="16136" max="16136" width="10.5" style="29" customWidth="1"/>
    <col min="16137" max="16137" width="2.5" style="29" customWidth="1"/>
    <col min="16138" max="16139" width="4.625" style="29" customWidth="1"/>
    <col min="16140" max="16140" width="3.125" style="29" customWidth="1"/>
    <col min="16141" max="16141" width="1.5" style="29" customWidth="1"/>
    <col min="16142" max="16142" width="3.125" style="29" customWidth="1"/>
    <col min="16143" max="16148" width="4.625" style="29" customWidth="1"/>
    <col min="16149" max="16384" width="9" style="29"/>
  </cols>
  <sheetData>
    <row r="1" spans="1:21">
      <c r="G1" s="595" t="str">
        <f>"  "&amp;MONTH(基本情報入力欄!D11)&amp;"月分　合計表"</f>
        <v xml:space="preserve">  12月分　合計表</v>
      </c>
      <c r="H1" s="595"/>
      <c r="I1" s="595"/>
      <c r="J1" s="595"/>
    </row>
    <row r="2" spans="1:21" ht="14.25" customHeight="1" thickBot="1">
      <c r="G2" s="596"/>
      <c r="H2" s="596"/>
      <c r="I2" s="596"/>
      <c r="J2" s="596"/>
    </row>
    <row r="3" spans="1:21" ht="17.25" customHeight="1" thickTop="1" thickBot="1">
      <c r="L3" s="597" t="s">
        <v>160</v>
      </c>
      <c r="M3" s="598"/>
      <c r="N3" s="599"/>
      <c r="O3" s="600">
        <f>基本情報入力欄!D11</f>
        <v>44536</v>
      </c>
      <c r="P3" s="601"/>
      <c r="Q3" s="601"/>
      <c r="R3" s="601"/>
      <c r="S3" s="601"/>
      <c r="T3" s="602"/>
    </row>
    <row r="4" spans="1:21" ht="15.75" customHeight="1" thickBot="1">
      <c r="J4" s="603" t="s">
        <v>58</v>
      </c>
      <c r="K4" s="604"/>
      <c r="L4" s="604"/>
      <c r="M4" s="605" t="str">
        <f>MID(基本情報入力欄!D14,1,1)</f>
        <v>1</v>
      </c>
      <c r="N4" s="605"/>
      <c r="O4" s="165" t="str">
        <f>MID(基本情報入力欄!D14,2,1)</f>
        <v>2</v>
      </c>
      <c r="P4" s="165" t="str">
        <f>MID(基本情報入力欄!D14,3,1)</f>
        <v>3</v>
      </c>
      <c r="Q4" s="165" t="str">
        <f>MID(基本情報入力欄!D14,4,1)</f>
        <v>4</v>
      </c>
      <c r="R4" s="165" t="str">
        <f>MID(基本情報入力欄!D14,5,1)</f>
        <v>5</v>
      </c>
      <c r="S4" s="165" t="str">
        <f>MID(基本情報入力欄!D14,6,1)</f>
        <v>6</v>
      </c>
      <c r="T4" s="94" t="str">
        <f>MID(基本情報入力欄!D14,7,1)</f>
        <v>7</v>
      </c>
    </row>
    <row r="5" spans="1:21" ht="15" customHeight="1">
      <c r="A5" s="606" t="s">
        <v>192</v>
      </c>
      <c r="B5" s="606"/>
      <c r="C5" s="606"/>
      <c r="D5" s="606"/>
      <c r="E5" s="606"/>
      <c r="F5" s="606"/>
      <c r="G5" s="95"/>
      <c r="H5" s="95"/>
      <c r="I5" s="95"/>
      <c r="J5" s="607" t="s">
        <v>161</v>
      </c>
      <c r="K5" s="608"/>
      <c r="L5" s="96"/>
      <c r="M5" s="518" t="str">
        <f>基本情報入力欄!D16</f>
        <v>332-0012</v>
      </c>
      <c r="N5" s="518"/>
      <c r="O5" s="518"/>
      <c r="P5" s="519" t="s">
        <v>40</v>
      </c>
      <c r="Q5" s="519"/>
      <c r="R5" s="520" t="str">
        <f>基本情報入力欄!D15</f>
        <v>1234567890123</v>
      </c>
      <c r="S5" s="521"/>
      <c r="T5" s="522"/>
    </row>
    <row r="6" spans="1:21" ht="16.5" customHeight="1">
      <c r="A6" s="606"/>
      <c r="B6" s="606"/>
      <c r="C6" s="606"/>
      <c r="D6" s="606"/>
      <c r="E6" s="606"/>
      <c r="F6" s="606"/>
      <c r="G6" s="95"/>
      <c r="H6" s="95"/>
      <c r="I6" s="95"/>
      <c r="J6" s="586" t="s">
        <v>62</v>
      </c>
      <c r="K6" s="587"/>
      <c r="L6" s="31"/>
      <c r="M6" s="589" t="str">
        <f>基本情報入力欄!D17</f>
        <v>埼玉県川口市本町４丁目１１番６号</v>
      </c>
      <c r="N6" s="589"/>
      <c r="O6" s="589"/>
      <c r="P6" s="589"/>
      <c r="Q6" s="589"/>
      <c r="R6" s="589"/>
      <c r="S6" s="589"/>
      <c r="T6" s="590"/>
      <c r="U6" s="97"/>
    </row>
    <row r="7" spans="1:21" ht="21" customHeight="1">
      <c r="A7" s="97"/>
      <c r="B7" s="97"/>
      <c r="C7" s="97"/>
      <c r="D7" s="97"/>
      <c r="E7" s="97"/>
      <c r="F7" s="97"/>
      <c r="G7" s="97"/>
      <c r="H7" s="97"/>
      <c r="I7" s="97"/>
      <c r="J7" s="586" t="s">
        <v>63</v>
      </c>
      <c r="K7" s="587"/>
      <c r="L7" s="31"/>
      <c r="M7" s="588" t="str">
        <f>基本情報入力欄!D18</f>
        <v>株式会社米倉建設</v>
      </c>
      <c r="N7" s="588"/>
      <c r="O7" s="588"/>
      <c r="P7" s="588"/>
      <c r="Q7" s="588"/>
      <c r="R7" s="588"/>
      <c r="S7" s="588"/>
      <c r="T7" s="198" t="s">
        <v>162</v>
      </c>
      <c r="U7" s="97"/>
    </row>
    <row r="8" spans="1:21" ht="16.5" customHeight="1">
      <c r="J8" s="586" t="s">
        <v>64</v>
      </c>
      <c r="K8" s="587"/>
      <c r="L8" s="31"/>
      <c r="M8" s="589" t="str">
        <f>基本情報入力欄!D19</f>
        <v>米倉　義永</v>
      </c>
      <c r="N8" s="589"/>
      <c r="O8" s="589"/>
      <c r="P8" s="589"/>
      <c r="Q8" s="589"/>
      <c r="R8" s="589"/>
      <c r="S8" s="589"/>
      <c r="T8" s="590"/>
    </row>
    <row r="9" spans="1:21" ht="16.5" customHeight="1" thickBot="1">
      <c r="A9" s="29" t="s">
        <v>163</v>
      </c>
      <c r="J9" s="591" t="s">
        <v>164</v>
      </c>
      <c r="K9" s="592"/>
      <c r="L9" s="98"/>
      <c r="M9" s="593" t="str">
        <f>基本情報入力欄!D20</f>
        <v>048-224-5111</v>
      </c>
      <c r="N9" s="593"/>
      <c r="O9" s="593"/>
      <c r="P9" s="593"/>
      <c r="Q9" s="593"/>
      <c r="R9" s="593"/>
      <c r="S9" s="593"/>
      <c r="T9" s="594"/>
    </row>
    <row r="10" spans="1:21" ht="11.25" thickBot="1"/>
    <row r="11" spans="1:21" ht="20.25" customHeight="1" thickTop="1">
      <c r="A11" s="99" t="s">
        <v>165</v>
      </c>
      <c r="B11" s="573" t="s">
        <v>166</v>
      </c>
      <c r="C11" s="574"/>
      <c r="D11" s="574"/>
      <c r="E11" s="575"/>
      <c r="F11" s="100" t="s">
        <v>167</v>
      </c>
      <c r="G11" s="576" t="s">
        <v>168</v>
      </c>
      <c r="H11" s="577"/>
      <c r="I11" s="578"/>
      <c r="J11" s="577" t="s">
        <v>169</v>
      </c>
      <c r="K11" s="577"/>
      <c r="L11" s="577"/>
      <c r="M11" s="579"/>
      <c r="N11" s="580" t="s">
        <v>170</v>
      </c>
      <c r="O11" s="581"/>
      <c r="P11" s="581"/>
      <c r="Q11" s="582"/>
      <c r="R11" s="583" t="s">
        <v>169</v>
      </c>
      <c r="S11" s="584"/>
      <c r="T11" s="585"/>
    </row>
    <row r="12" spans="1:21" ht="20.25" customHeight="1">
      <c r="A12" s="101">
        <v>1</v>
      </c>
      <c r="B12" s="556" t="str">
        <f>請求書入力欄!D12</f>
        <v>（仮称）板橋区小豆沢三丁目計画</v>
      </c>
      <c r="C12" s="557"/>
      <c r="D12" s="557"/>
      <c r="E12" s="558"/>
      <c r="F12" s="102" t="str">
        <f>請求書入力欄!K16</f>
        <v>試掘工事</v>
      </c>
      <c r="G12" s="559">
        <f>請求書入力欄!D25</f>
        <v>100000</v>
      </c>
      <c r="H12" s="560"/>
      <c r="I12" s="560"/>
      <c r="J12" s="560">
        <f>請求書入力欄!D26</f>
        <v>10000</v>
      </c>
      <c r="K12" s="560"/>
      <c r="L12" s="560"/>
      <c r="M12" s="561"/>
      <c r="N12" s="103"/>
      <c r="O12" s="104"/>
      <c r="P12" s="105"/>
      <c r="Q12" s="106"/>
      <c r="R12" s="107"/>
      <c r="S12" s="105"/>
      <c r="T12" s="108"/>
    </row>
    <row r="13" spans="1:21" ht="20.25" customHeight="1">
      <c r="A13" s="101">
        <v>2</v>
      </c>
      <c r="B13" s="556" t="str">
        <f>請求書入力欄!D69</f>
        <v>（仮称）東京日野自動車㈱足立支店　新築工事</v>
      </c>
      <c r="C13" s="557"/>
      <c r="D13" s="557"/>
      <c r="E13" s="558"/>
      <c r="F13" s="102" t="str">
        <f>請求書入力欄!K73</f>
        <v>ＯＳ－１納品</v>
      </c>
      <c r="G13" s="559">
        <f>請求書入力欄!D82</f>
        <v>10000</v>
      </c>
      <c r="H13" s="560"/>
      <c r="I13" s="560"/>
      <c r="J13" s="560">
        <f>請求書入力欄!D83</f>
        <v>800</v>
      </c>
      <c r="K13" s="560"/>
      <c r="L13" s="560"/>
      <c r="M13" s="561"/>
      <c r="N13" s="109"/>
      <c r="O13" s="110"/>
      <c r="P13" s="111"/>
      <c r="Q13" s="112"/>
      <c r="R13" s="113"/>
      <c r="S13" s="111"/>
      <c r="T13" s="108"/>
    </row>
    <row r="14" spans="1:21" ht="20.25" customHeight="1">
      <c r="A14" s="101">
        <v>3</v>
      </c>
      <c r="B14" s="556">
        <f>請求書入力欄!D126</f>
        <v>0</v>
      </c>
      <c r="C14" s="557"/>
      <c r="D14" s="557"/>
      <c r="E14" s="558"/>
      <c r="F14" s="102">
        <f>請求書入力欄!K130</f>
        <v>0</v>
      </c>
      <c r="G14" s="559">
        <f>請求書入力欄!D139</f>
        <v>0</v>
      </c>
      <c r="H14" s="560"/>
      <c r="I14" s="560"/>
      <c r="J14" s="560">
        <f>請求書入力欄!D140</f>
        <v>0</v>
      </c>
      <c r="K14" s="560"/>
      <c r="L14" s="560"/>
      <c r="M14" s="561"/>
      <c r="N14" s="109"/>
      <c r="O14" s="110"/>
      <c r="P14" s="111"/>
      <c r="Q14" s="112"/>
      <c r="R14" s="113"/>
      <c r="S14" s="111"/>
      <c r="T14" s="108"/>
    </row>
    <row r="15" spans="1:21" ht="20.25" customHeight="1">
      <c r="A15" s="101">
        <v>4</v>
      </c>
      <c r="B15" s="556">
        <f>請求書入力欄!D183</f>
        <v>0</v>
      </c>
      <c r="C15" s="557"/>
      <c r="D15" s="557"/>
      <c r="E15" s="558"/>
      <c r="F15" s="102">
        <f>請求書入力欄!K187</f>
        <v>0</v>
      </c>
      <c r="G15" s="568">
        <f>請求書入力欄!D196</f>
        <v>0</v>
      </c>
      <c r="H15" s="569"/>
      <c r="I15" s="570"/>
      <c r="J15" s="571">
        <f>請求書入力欄!D197</f>
        <v>0</v>
      </c>
      <c r="K15" s="569"/>
      <c r="L15" s="569"/>
      <c r="M15" s="572"/>
      <c r="N15" s="109"/>
      <c r="O15" s="110"/>
      <c r="P15" s="111"/>
      <c r="Q15" s="112"/>
      <c r="R15" s="113"/>
      <c r="S15" s="111"/>
      <c r="T15" s="108"/>
    </row>
    <row r="16" spans="1:21" ht="20.25" customHeight="1">
      <c r="A16" s="101">
        <v>5</v>
      </c>
      <c r="B16" s="556">
        <f>請求書入力欄!D240</f>
        <v>0</v>
      </c>
      <c r="C16" s="557"/>
      <c r="D16" s="557"/>
      <c r="E16" s="558"/>
      <c r="F16" s="102">
        <f>請求書入力欄!K244</f>
        <v>0</v>
      </c>
      <c r="G16" s="568">
        <f>請求書入力欄!D253</f>
        <v>0</v>
      </c>
      <c r="H16" s="569"/>
      <c r="I16" s="570"/>
      <c r="J16" s="571">
        <f>請求書入力欄!D254</f>
        <v>0</v>
      </c>
      <c r="K16" s="569"/>
      <c r="L16" s="569"/>
      <c r="M16" s="572"/>
      <c r="N16" s="109"/>
      <c r="O16" s="110"/>
      <c r="P16" s="111"/>
      <c r="Q16" s="112"/>
      <c r="R16" s="113"/>
      <c r="S16" s="111"/>
      <c r="T16" s="108"/>
    </row>
    <row r="17" spans="1:20" ht="20.25" customHeight="1">
      <c r="A17" s="101">
        <v>6</v>
      </c>
      <c r="B17" s="556">
        <f>請求書入力欄!D297</f>
        <v>0</v>
      </c>
      <c r="C17" s="557"/>
      <c r="D17" s="557"/>
      <c r="E17" s="558"/>
      <c r="F17" s="102">
        <f>請求書入力欄!K301</f>
        <v>0</v>
      </c>
      <c r="G17" s="568">
        <f>請求書入力欄!D310</f>
        <v>0</v>
      </c>
      <c r="H17" s="569"/>
      <c r="I17" s="570"/>
      <c r="J17" s="571">
        <f>請求書入力欄!D311</f>
        <v>0</v>
      </c>
      <c r="K17" s="569"/>
      <c r="L17" s="569"/>
      <c r="M17" s="572"/>
      <c r="N17" s="109"/>
      <c r="O17" s="110"/>
      <c r="P17" s="111"/>
      <c r="Q17" s="112"/>
      <c r="R17" s="113"/>
      <c r="S17" s="111"/>
      <c r="T17" s="108"/>
    </row>
    <row r="18" spans="1:20" ht="20.25" customHeight="1">
      <c r="A18" s="101">
        <v>7</v>
      </c>
      <c r="B18" s="556">
        <f>請求書入力欄!D354</f>
        <v>0</v>
      </c>
      <c r="C18" s="557"/>
      <c r="D18" s="557"/>
      <c r="E18" s="558"/>
      <c r="F18" s="102">
        <f>請求書入力欄!K358</f>
        <v>0</v>
      </c>
      <c r="G18" s="559">
        <f>請求書入力欄!D367</f>
        <v>0</v>
      </c>
      <c r="H18" s="560"/>
      <c r="I18" s="560"/>
      <c r="J18" s="560">
        <f>請求書入力欄!D368</f>
        <v>0</v>
      </c>
      <c r="K18" s="560"/>
      <c r="L18" s="560"/>
      <c r="M18" s="561"/>
      <c r="N18" s="109"/>
      <c r="O18" s="110"/>
      <c r="P18" s="111"/>
      <c r="Q18" s="112"/>
      <c r="R18" s="113"/>
      <c r="S18" s="111"/>
      <c r="T18" s="108"/>
    </row>
    <row r="19" spans="1:20" ht="20.25" customHeight="1">
      <c r="A19" s="101">
        <v>8</v>
      </c>
      <c r="B19" s="556">
        <f>請求書入力欄!D411</f>
        <v>0</v>
      </c>
      <c r="C19" s="557"/>
      <c r="D19" s="557"/>
      <c r="E19" s="558"/>
      <c r="F19" s="102">
        <f>請求書入力欄!K415</f>
        <v>0</v>
      </c>
      <c r="G19" s="559">
        <f>請求書入力欄!D424</f>
        <v>0</v>
      </c>
      <c r="H19" s="560"/>
      <c r="I19" s="560"/>
      <c r="J19" s="560">
        <f>請求書入力欄!D425</f>
        <v>0</v>
      </c>
      <c r="K19" s="560"/>
      <c r="L19" s="560"/>
      <c r="M19" s="561"/>
      <c r="N19" s="109"/>
      <c r="O19" s="110"/>
      <c r="P19" s="111"/>
      <c r="Q19" s="112"/>
      <c r="R19" s="113"/>
      <c r="S19" s="111"/>
      <c r="T19" s="108"/>
    </row>
    <row r="20" spans="1:20" ht="20.25" customHeight="1">
      <c r="A20" s="101">
        <v>9</v>
      </c>
      <c r="B20" s="556">
        <f>請求書入力欄!D468</f>
        <v>0</v>
      </c>
      <c r="C20" s="557"/>
      <c r="D20" s="557"/>
      <c r="E20" s="558"/>
      <c r="F20" s="102">
        <f>請求書入力欄!K472</f>
        <v>0</v>
      </c>
      <c r="G20" s="559">
        <f>請求書入力欄!D481</f>
        <v>0</v>
      </c>
      <c r="H20" s="560"/>
      <c r="I20" s="560"/>
      <c r="J20" s="560">
        <f>請求書入力欄!D482</f>
        <v>0</v>
      </c>
      <c r="K20" s="560"/>
      <c r="L20" s="560"/>
      <c r="M20" s="561"/>
      <c r="N20" s="109"/>
      <c r="O20" s="110"/>
      <c r="P20" s="111"/>
      <c r="Q20" s="112"/>
      <c r="R20" s="113"/>
      <c r="S20" s="111"/>
      <c r="T20" s="108"/>
    </row>
    <row r="21" spans="1:20" ht="20.25" customHeight="1">
      <c r="A21" s="101">
        <v>10</v>
      </c>
      <c r="B21" s="556">
        <f>請求書入力欄!D525</f>
        <v>0</v>
      </c>
      <c r="C21" s="557"/>
      <c r="D21" s="557"/>
      <c r="E21" s="558"/>
      <c r="F21" s="102">
        <f>請求書入力欄!K529</f>
        <v>0</v>
      </c>
      <c r="G21" s="559">
        <f>請求書入力欄!D538</f>
        <v>0</v>
      </c>
      <c r="H21" s="560"/>
      <c r="I21" s="560"/>
      <c r="J21" s="560">
        <f>請求書入力欄!D539</f>
        <v>0</v>
      </c>
      <c r="K21" s="560"/>
      <c r="L21" s="560"/>
      <c r="M21" s="561"/>
      <c r="N21" s="109"/>
      <c r="O21" s="110"/>
      <c r="P21" s="111"/>
      <c r="Q21" s="112"/>
      <c r="R21" s="113"/>
      <c r="S21" s="111"/>
      <c r="T21" s="108"/>
    </row>
    <row r="22" spans="1:20" ht="20.25" customHeight="1">
      <c r="A22" s="101">
        <v>11</v>
      </c>
      <c r="B22" s="556">
        <f>請求書入力欄!D582</f>
        <v>0</v>
      </c>
      <c r="C22" s="557"/>
      <c r="D22" s="557"/>
      <c r="E22" s="558"/>
      <c r="F22" s="102">
        <f>請求書入力欄!K586</f>
        <v>0</v>
      </c>
      <c r="G22" s="559">
        <f>請求書入力欄!D595</f>
        <v>0</v>
      </c>
      <c r="H22" s="560"/>
      <c r="I22" s="560"/>
      <c r="J22" s="560">
        <f>請求書入力欄!D596</f>
        <v>0</v>
      </c>
      <c r="K22" s="560"/>
      <c r="L22" s="560"/>
      <c r="M22" s="561"/>
      <c r="N22" s="109"/>
      <c r="O22" s="110"/>
      <c r="P22" s="111"/>
      <c r="Q22" s="112"/>
      <c r="R22" s="113"/>
      <c r="S22" s="111"/>
      <c r="T22" s="108"/>
    </row>
    <row r="23" spans="1:20" ht="20.25" customHeight="1">
      <c r="A23" s="101">
        <v>12</v>
      </c>
      <c r="B23" s="556">
        <f>請求書入力欄!D639</f>
        <v>0</v>
      </c>
      <c r="C23" s="557"/>
      <c r="D23" s="557"/>
      <c r="E23" s="558"/>
      <c r="F23" s="102">
        <f>請求書入力欄!K643</f>
        <v>0</v>
      </c>
      <c r="G23" s="559">
        <f>請求書入力欄!D652</f>
        <v>0</v>
      </c>
      <c r="H23" s="560"/>
      <c r="I23" s="560"/>
      <c r="J23" s="560">
        <f>請求書入力欄!D653</f>
        <v>0</v>
      </c>
      <c r="K23" s="560"/>
      <c r="L23" s="560"/>
      <c r="M23" s="561"/>
      <c r="N23" s="109"/>
      <c r="O23" s="110"/>
      <c r="P23" s="111"/>
      <c r="Q23" s="112"/>
      <c r="R23" s="113"/>
      <c r="S23" s="111"/>
      <c r="T23" s="108"/>
    </row>
    <row r="24" spans="1:20" ht="20.25" customHeight="1">
      <c r="A24" s="101">
        <v>13</v>
      </c>
      <c r="B24" s="556">
        <f>請求書入力欄!D696</f>
        <v>0</v>
      </c>
      <c r="C24" s="557"/>
      <c r="D24" s="557"/>
      <c r="E24" s="558"/>
      <c r="F24" s="102">
        <f>請求書入力欄!K700</f>
        <v>0</v>
      </c>
      <c r="G24" s="559">
        <f>請求書入力欄!D709</f>
        <v>0</v>
      </c>
      <c r="H24" s="560"/>
      <c r="I24" s="560"/>
      <c r="J24" s="560">
        <f>請求書入力欄!D710</f>
        <v>0</v>
      </c>
      <c r="K24" s="560"/>
      <c r="L24" s="560"/>
      <c r="M24" s="561"/>
      <c r="N24" s="109"/>
      <c r="O24" s="110"/>
      <c r="P24" s="111"/>
      <c r="Q24" s="112"/>
      <c r="R24" s="113"/>
      <c r="S24" s="111"/>
      <c r="T24" s="108"/>
    </row>
    <row r="25" spans="1:20" ht="20.25" customHeight="1">
      <c r="A25" s="101">
        <v>14</v>
      </c>
      <c r="B25" s="556">
        <f>請求書入力欄!D753</f>
        <v>0</v>
      </c>
      <c r="C25" s="557"/>
      <c r="D25" s="557"/>
      <c r="E25" s="558"/>
      <c r="F25" s="102">
        <f>請求書入力欄!K757</f>
        <v>0</v>
      </c>
      <c r="G25" s="559">
        <f>請求書入力欄!D766</f>
        <v>0</v>
      </c>
      <c r="H25" s="560"/>
      <c r="I25" s="560"/>
      <c r="J25" s="560">
        <f>請求書入力欄!D767</f>
        <v>0</v>
      </c>
      <c r="K25" s="560"/>
      <c r="L25" s="560"/>
      <c r="M25" s="561"/>
      <c r="N25" s="109"/>
      <c r="O25" s="110"/>
      <c r="P25" s="111"/>
      <c r="Q25" s="112"/>
      <c r="R25" s="113"/>
      <c r="S25" s="111"/>
      <c r="T25" s="108"/>
    </row>
    <row r="26" spans="1:20" ht="20.25" customHeight="1">
      <c r="A26" s="101">
        <v>15</v>
      </c>
      <c r="B26" s="556">
        <f>請求書入力欄!D810</f>
        <v>0</v>
      </c>
      <c r="C26" s="557"/>
      <c r="D26" s="557"/>
      <c r="E26" s="558"/>
      <c r="F26" s="102">
        <f>請求書入力欄!K814</f>
        <v>0</v>
      </c>
      <c r="G26" s="559">
        <f>請求書入力欄!D823</f>
        <v>0</v>
      </c>
      <c r="H26" s="560"/>
      <c r="I26" s="560"/>
      <c r="J26" s="560">
        <f>請求書入力欄!D824</f>
        <v>0</v>
      </c>
      <c r="K26" s="560"/>
      <c r="L26" s="560"/>
      <c r="M26" s="561"/>
      <c r="N26" s="109"/>
      <c r="O26" s="110"/>
      <c r="P26" s="111"/>
      <c r="Q26" s="112"/>
      <c r="R26" s="113"/>
      <c r="S26" s="111"/>
      <c r="T26" s="108"/>
    </row>
    <row r="27" spans="1:20" ht="20.25" customHeight="1">
      <c r="A27" s="101">
        <v>16</v>
      </c>
      <c r="B27" s="556">
        <f>請求書入力欄!D867</f>
        <v>0</v>
      </c>
      <c r="C27" s="557"/>
      <c r="D27" s="557"/>
      <c r="E27" s="558"/>
      <c r="F27" s="102">
        <f>請求書入力欄!K871</f>
        <v>0</v>
      </c>
      <c r="G27" s="559">
        <f>請求書入力欄!D880</f>
        <v>0</v>
      </c>
      <c r="H27" s="560"/>
      <c r="I27" s="560"/>
      <c r="J27" s="560">
        <f>請求書入力欄!D881</f>
        <v>0</v>
      </c>
      <c r="K27" s="560"/>
      <c r="L27" s="560"/>
      <c r="M27" s="561"/>
      <c r="N27" s="109"/>
      <c r="O27" s="110"/>
      <c r="P27" s="111"/>
      <c r="Q27" s="112"/>
      <c r="R27" s="113"/>
      <c r="S27" s="111"/>
      <c r="T27" s="108"/>
    </row>
    <row r="28" spans="1:20" ht="20.25" customHeight="1">
      <c r="A28" s="101">
        <v>17</v>
      </c>
      <c r="B28" s="556">
        <f>請求書入力欄!D924</f>
        <v>0</v>
      </c>
      <c r="C28" s="557"/>
      <c r="D28" s="557"/>
      <c r="E28" s="558"/>
      <c r="F28" s="102">
        <f>請求書入力欄!K928</f>
        <v>0</v>
      </c>
      <c r="G28" s="559">
        <f>請求書入力欄!D937</f>
        <v>0</v>
      </c>
      <c r="H28" s="560"/>
      <c r="I28" s="560"/>
      <c r="J28" s="560">
        <f>請求書入力欄!D938</f>
        <v>0</v>
      </c>
      <c r="K28" s="560"/>
      <c r="L28" s="560"/>
      <c r="M28" s="561"/>
      <c r="N28" s="109"/>
      <c r="O28" s="110"/>
      <c r="P28" s="111"/>
      <c r="Q28" s="112"/>
      <c r="R28" s="113"/>
      <c r="S28" s="111"/>
      <c r="T28" s="108"/>
    </row>
    <row r="29" spans="1:20" ht="20.25" customHeight="1">
      <c r="A29" s="101">
        <v>18</v>
      </c>
      <c r="B29" s="556">
        <f>請求書入力欄!D981</f>
        <v>0</v>
      </c>
      <c r="C29" s="557"/>
      <c r="D29" s="557"/>
      <c r="E29" s="558"/>
      <c r="F29" s="102">
        <f>請求書入力欄!K985</f>
        <v>0</v>
      </c>
      <c r="G29" s="559">
        <f>請求書入力欄!D994</f>
        <v>0</v>
      </c>
      <c r="H29" s="560"/>
      <c r="I29" s="560"/>
      <c r="J29" s="560">
        <f>請求書入力欄!D995</f>
        <v>0</v>
      </c>
      <c r="K29" s="560"/>
      <c r="L29" s="560"/>
      <c r="M29" s="561"/>
      <c r="N29" s="109"/>
      <c r="O29" s="110"/>
      <c r="P29" s="111"/>
      <c r="Q29" s="112"/>
      <c r="R29" s="113"/>
      <c r="S29" s="111"/>
      <c r="T29" s="108"/>
    </row>
    <row r="30" spans="1:20" ht="20.25" customHeight="1">
      <c r="A30" s="101">
        <v>19</v>
      </c>
      <c r="B30" s="556">
        <f>請求書入力欄!D1038</f>
        <v>0</v>
      </c>
      <c r="C30" s="557"/>
      <c r="D30" s="557"/>
      <c r="E30" s="558"/>
      <c r="F30" s="102">
        <f>請求書入力欄!K1042</f>
        <v>0</v>
      </c>
      <c r="G30" s="559">
        <f>請求書入力欄!D1051</f>
        <v>0</v>
      </c>
      <c r="H30" s="560"/>
      <c r="I30" s="560"/>
      <c r="J30" s="560">
        <f>請求書入力欄!D1052</f>
        <v>0</v>
      </c>
      <c r="K30" s="560"/>
      <c r="L30" s="560"/>
      <c r="M30" s="561"/>
      <c r="N30" s="109"/>
      <c r="O30" s="110"/>
      <c r="P30" s="111"/>
      <c r="Q30" s="112"/>
      <c r="R30" s="113"/>
      <c r="S30" s="111"/>
      <c r="T30" s="108"/>
    </row>
    <row r="31" spans="1:20" ht="20.25" customHeight="1">
      <c r="A31" s="101">
        <v>20</v>
      </c>
      <c r="B31" s="556">
        <f>請求書入力欄!D1095</f>
        <v>0</v>
      </c>
      <c r="C31" s="557"/>
      <c r="D31" s="557"/>
      <c r="E31" s="558"/>
      <c r="F31" s="102">
        <f>請求書入力欄!K1099</f>
        <v>0</v>
      </c>
      <c r="G31" s="559">
        <f>請求書入力欄!D1108</f>
        <v>0</v>
      </c>
      <c r="H31" s="560"/>
      <c r="I31" s="560"/>
      <c r="J31" s="560">
        <f>請求書入力欄!D1109</f>
        <v>0</v>
      </c>
      <c r="K31" s="560"/>
      <c r="L31" s="560"/>
      <c r="M31" s="561"/>
      <c r="N31" s="109"/>
      <c r="O31" s="110"/>
      <c r="P31" s="111"/>
      <c r="Q31" s="112"/>
      <c r="R31" s="113"/>
      <c r="S31" s="111"/>
      <c r="T31" s="108"/>
    </row>
    <row r="32" spans="1:20" ht="20.25" customHeight="1">
      <c r="A32" s="101">
        <v>21</v>
      </c>
      <c r="B32" s="556">
        <f>請求書入力欄!D1152</f>
        <v>0</v>
      </c>
      <c r="C32" s="557"/>
      <c r="D32" s="557"/>
      <c r="E32" s="558"/>
      <c r="F32" s="102">
        <f>請求書入力欄!K1156</f>
        <v>0</v>
      </c>
      <c r="G32" s="559">
        <f>請求書入力欄!D1165</f>
        <v>0</v>
      </c>
      <c r="H32" s="560"/>
      <c r="I32" s="560"/>
      <c r="J32" s="560">
        <f>請求書入力欄!D1166</f>
        <v>0</v>
      </c>
      <c r="K32" s="560"/>
      <c r="L32" s="560"/>
      <c r="M32" s="561"/>
      <c r="N32" s="109"/>
      <c r="O32" s="110"/>
      <c r="P32" s="111"/>
      <c r="Q32" s="112"/>
      <c r="R32" s="113"/>
      <c r="S32" s="111"/>
      <c r="T32" s="108"/>
    </row>
    <row r="33" spans="1:20" ht="20.25" customHeight="1">
      <c r="A33" s="101">
        <v>22</v>
      </c>
      <c r="B33" s="556">
        <f>請求書入力欄!D1209</f>
        <v>0</v>
      </c>
      <c r="C33" s="557"/>
      <c r="D33" s="557"/>
      <c r="E33" s="558"/>
      <c r="F33" s="102">
        <f>請求書入力欄!K1213</f>
        <v>0</v>
      </c>
      <c r="G33" s="559">
        <f>請求書入力欄!D1222</f>
        <v>0</v>
      </c>
      <c r="H33" s="560"/>
      <c r="I33" s="560"/>
      <c r="J33" s="560">
        <f>請求書入力欄!D1223</f>
        <v>0</v>
      </c>
      <c r="K33" s="560"/>
      <c r="L33" s="560"/>
      <c r="M33" s="561"/>
      <c r="N33" s="109"/>
      <c r="O33" s="110"/>
      <c r="P33" s="111"/>
      <c r="Q33" s="112"/>
      <c r="R33" s="113"/>
      <c r="S33" s="111"/>
      <c r="T33" s="108"/>
    </row>
    <row r="34" spans="1:20" ht="20.25" customHeight="1">
      <c r="A34" s="101">
        <v>23</v>
      </c>
      <c r="B34" s="556">
        <f>請求書入力欄!D1266</f>
        <v>0</v>
      </c>
      <c r="C34" s="557"/>
      <c r="D34" s="557"/>
      <c r="E34" s="558"/>
      <c r="F34" s="102">
        <f>請求書入力欄!K1270</f>
        <v>0</v>
      </c>
      <c r="G34" s="559">
        <f>請求書入力欄!D1279</f>
        <v>0</v>
      </c>
      <c r="H34" s="560"/>
      <c r="I34" s="560"/>
      <c r="J34" s="560">
        <f>請求書入力欄!D1280</f>
        <v>0</v>
      </c>
      <c r="K34" s="560"/>
      <c r="L34" s="560"/>
      <c r="M34" s="561"/>
      <c r="N34" s="109"/>
      <c r="O34" s="110"/>
      <c r="P34" s="111"/>
      <c r="Q34" s="112"/>
      <c r="R34" s="113"/>
      <c r="S34" s="111"/>
      <c r="T34" s="108"/>
    </row>
    <row r="35" spans="1:20" ht="20.25" customHeight="1">
      <c r="A35" s="101">
        <v>24</v>
      </c>
      <c r="B35" s="556">
        <f>請求書入力欄!D1323</f>
        <v>0</v>
      </c>
      <c r="C35" s="557"/>
      <c r="D35" s="557"/>
      <c r="E35" s="558"/>
      <c r="F35" s="102">
        <f>請求書入力欄!K1327</f>
        <v>0</v>
      </c>
      <c r="G35" s="559">
        <f>請求書入力欄!D1336</f>
        <v>0</v>
      </c>
      <c r="H35" s="560"/>
      <c r="I35" s="560"/>
      <c r="J35" s="560">
        <f>請求書入力欄!D1337</f>
        <v>0</v>
      </c>
      <c r="K35" s="560"/>
      <c r="L35" s="560"/>
      <c r="M35" s="561"/>
      <c r="N35" s="109"/>
      <c r="O35" s="110"/>
      <c r="P35" s="111"/>
      <c r="Q35" s="112"/>
      <c r="R35" s="113"/>
      <c r="S35" s="111"/>
      <c r="T35" s="108"/>
    </row>
    <row r="36" spans="1:20" ht="20.25" customHeight="1" thickBot="1">
      <c r="A36" s="114">
        <v>25</v>
      </c>
      <c r="B36" s="562">
        <f>請求書入力欄!D1380</f>
        <v>0</v>
      </c>
      <c r="C36" s="563"/>
      <c r="D36" s="563"/>
      <c r="E36" s="564"/>
      <c r="F36" s="115">
        <f>請求書入力欄!K1384</f>
        <v>0</v>
      </c>
      <c r="G36" s="565">
        <f>請求書入力欄!D1393</f>
        <v>0</v>
      </c>
      <c r="H36" s="566"/>
      <c r="I36" s="566"/>
      <c r="J36" s="566">
        <f>請求書入力欄!D1394</f>
        <v>0</v>
      </c>
      <c r="K36" s="566"/>
      <c r="L36" s="566"/>
      <c r="M36" s="567"/>
      <c r="N36" s="116"/>
      <c r="O36" s="117"/>
      <c r="P36" s="118"/>
      <c r="Q36" s="119"/>
      <c r="R36" s="120"/>
      <c r="S36" s="118"/>
      <c r="T36" s="121"/>
    </row>
    <row r="37" spans="1:20" ht="21" customHeight="1">
      <c r="A37" s="122"/>
      <c r="B37" s="123"/>
      <c r="C37" s="123"/>
      <c r="D37" s="123"/>
      <c r="E37" s="123"/>
      <c r="F37" s="124" t="s">
        <v>171</v>
      </c>
      <c r="G37" s="539">
        <f>SUM(G12:G36)</f>
        <v>110000</v>
      </c>
      <c r="H37" s="540"/>
      <c r="I37" s="540"/>
      <c r="J37" s="541">
        <f>SUM(J12:M36)</f>
        <v>10800</v>
      </c>
      <c r="K37" s="542"/>
      <c r="L37" s="542"/>
      <c r="M37" s="543"/>
      <c r="N37" s="125"/>
      <c r="O37" s="126"/>
      <c r="P37" s="127"/>
      <c r="Q37" s="128"/>
      <c r="R37" s="129"/>
      <c r="S37" s="130"/>
      <c r="T37" s="131"/>
    </row>
    <row r="38" spans="1:20" ht="21" customHeight="1" thickBot="1">
      <c r="A38" s="132"/>
      <c r="B38" s="133"/>
      <c r="C38" s="133"/>
      <c r="D38" s="133"/>
      <c r="E38" s="133"/>
      <c r="F38" s="133"/>
      <c r="G38" s="134"/>
      <c r="H38" s="135" t="s">
        <v>172</v>
      </c>
      <c r="I38" s="544">
        <f>SUM(G37+J37)</f>
        <v>120800</v>
      </c>
      <c r="J38" s="544"/>
      <c r="K38" s="544"/>
      <c r="L38" s="544"/>
      <c r="M38" s="545"/>
      <c r="N38" s="546" t="s">
        <v>173</v>
      </c>
      <c r="O38" s="547"/>
      <c r="P38" s="548"/>
      <c r="Q38" s="136"/>
      <c r="R38" s="137"/>
      <c r="S38" s="137"/>
      <c r="T38" s="138"/>
    </row>
    <row r="39" spans="1:20" ht="20.25" customHeight="1" thickTop="1">
      <c r="A39" s="549" t="s">
        <v>174</v>
      </c>
      <c r="B39" s="550"/>
      <c r="C39" s="551" t="str">
        <f>基本情報入力欄!D23&amp;"-"&amp;基本情報入力欄!D25</f>
        <v>0017-357</v>
      </c>
      <c r="D39" s="552"/>
      <c r="E39" s="553"/>
      <c r="F39" s="139" t="str">
        <f>IF(基本情報入力欄!D27="","","預金種別　　"&amp;基本情報入力欄!D27&amp;基本情報入力欄!E27)</f>
        <v>預金種別　　1　普　通</v>
      </c>
      <c r="G39" s="140"/>
      <c r="H39" s="141" t="s">
        <v>175</v>
      </c>
      <c r="I39" s="142"/>
      <c r="J39" s="143"/>
      <c r="K39" s="143"/>
      <c r="L39" s="554"/>
      <c r="M39" s="555"/>
      <c r="N39" s="144"/>
      <c r="O39" s="516" t="s">
        <v>176</v>
      </c>
      <c r="P39" s="517"/>
      <c r="Q39" s="517"/>
      <c r="R39" s="145"/>
      <c r="S39" s="146"/>
      <c r="T39" s="147"/>
    </row>
    <row r="40" spans="1:20" ht="20.25" customHeight="1">
      <c r="A40" s="528" t="str">
        <f>基本情報入力欄!D24</f>
        <v>埼玉りそな銀行</v>
      </c>
      <c r="B40" s="529"/>
      <c r="C40" s="529"/>
      <c r="D40" s="529"/>
      <c r="E40" s="148" t="s">
        <v>177</v>
      </c>
      <c r="F40" s="149" t="s">
        <v>75</v>
      </c>
      <c r="G40" s="530" t="s">
        <v>178</v>
      </c>
      <c r="H40" s="150" t="s">
        <v>179</v>
      </c>
      <c r="I40" s="164"/>
      <c r="J40" s="151"/>
      <c r="K40" s="151"/>
      <c r="L40" s="514"/>
      <c r="M40" s="515"/>
      <c r="N40" s="531" t="s">
        <v>180</v>
      </c>
      <c r="O40" s="516" t="s">
        <v>181</v>
      </c>
      <c r="P40" s="517"/>
      <c r="Q40" s="517"/>
      <c r="R40" s="152"/>
      <c r="S40" s="151"/>
      <c r="T40" s="153"/>
    </row>
    <row r="41" spans="1:20" ht="20.25" customHeight="1">
      <c r="A41" s="532" t="str">
        <f>基本情報入力欄!D26</f>
        <v>川口支店</v>
      </c>
      <c r="B41" s="533"/>
      <c r="C41" s="533"/>
      <c r="D41" s="533"/>
      <c r="E41" s="154" t="s">
        <v>182</v>
      </c>
      <c r="F41" s="155" t="str">
        <f>基本情報入力欄!D28</f>
        <v>1234567</v>
      </c>
      <c r="G41" s="530"/>
      <c r="H41" s="150" t="s">
        <v>183</v>
      </c>
      <c r="I41" s="164"/>
      <c r="J41" s="151"/>
      <c r="K41" s="151"/>
      <c r="L41" s="514"/>
      <c r="M41" s="515"/>
      <c r="N41" s="531"/>
      <c r="O41" s="516" t="s">
        <v>169</v>
      </c>
      <c r="P41" s="517"/>
      <c r="Q41" s="517"/>
      <c r="R41" s="152"/>
      <c r="S41" s="151"/>
      <c r="T41" s="153"/>
    </row>
    <row r="42" spans="1:20" ht="20.25" customHeight="1">
      <c r="A42" s="534" t="s">
        <v>184</v>
      </c>
      <c r="B42" s="535"/>
      <c r="C42" s="536" t="str">
        <f>基本情報入力欄!D29</f>
        <v>ｶ)ﾖﾈｸﾗｹﾝｾﾂ</v>
      </c>
      <c r="D42" s="537"/>
      <c r="E42" s="537"/>
      <c r="F42" s="538"/>
      <c r="G42" s="530"/>
      <c r="H42" s="150" t="s">
        <v>185</v>
      </c>
      <c r="I42" s="164"/>
      <c r="J42" s="151"/>
      <c r="K42" s="151"/>
      <c r="L42" s="514"/>
      <c r="M42" s="515"/>
      <c r="N42" s="531"/>
      <c r="O42" s="516" t="s">
        <v>186</v>
      </c>
      <c r="P42" s="517"/>
      <c r="Q42" s="517"/>
      <c r="R42" s="152"/>
      <c r="S42" s="151"/>
      <c r="T42" s="153"/>
    </row>
    <row r="43" spans="1:20" ht="20.25" customHeight="1" thickBot="1">
      <c r="A43" s="523" t="s">
        <v>187</v>
      </c>
      <c r="B43" s="524"/>
      <c r="C43" s="525" t="str">
        <f>基本情報入力欄!D30</f>
        <v>米倉　義永</v>
      </c>
      <c r="D43" s="526"/>
      <c r="E43" s="526"/>
      <c r="F43" s="527"/>
      <c r="G43" s="530"/>
      <c r="H43" s="150"/>
      <c r="I43" s="164"/>
      <c r="J43" s="151"/>
      <c r="K43" s="151"/>
      <c r="L43" s="514"/>
      <c r="M43" s="515"/>
      <c r="N43" s="531"/>
      <c r="O43" s="516" t="s">
        <v>169</v>
      </c>
      <c r="P43" s="517"/>
      <c r="Q43" s="517"/>
      <c r="R43" s="152"/>
      <c r="S43" s="151"/>
      <c r="T43" s="153"/>
    </row>
    <row r="44" spans="1:20" ht="20.25" customHeight="1" thickTop="1">
      <c r="A44" s="512" t="s">
        <v>188</v>
      </c>
      <c r="B44" s="513"/>
      <c r="C44" s="156"/>
      <c r="D44" s="157"/>
      <c r="E44" s="158" t="s">
        <v>189</v>
      </c>
      <c r="F44" s="159"/>
      <c r="G44" s="160"/>
      <c r="H44" s="150" t="s">
        <v>190</v>
      </c>
      <c r="I44" s="164"/>
      <c r="J44" s="151"/>
      <c r="K44" s="151"/>
      <c r="L44" s="514"/>
      <c r="M44" s="515"/>
      <c r="N44" s="161"/>
      <c r="O44" s="516" t="s">
        <v>191</v>
      </c>
      <c r="P44" s="517"/>
      <c r="Q44" s="517"/>
      <c r="R44" s="152"/>
      <c r="S44" s="151"/>
      <c r="T44" s="153"/>
    </row>
  </sheetData>
  <sheetProtection selectLockedCells="1"/>
  <mergeCells count="125">
    <mergeCell ref="G1:J2"/>
    <mergeCell ref="L3:N3"/>
    <mergeCell ref="O3:T3"/>
    <mergeCell ref="J4:L4"/>
    <mergeCell ref="M4:N4"/>
    <mergeCell ref="A5:F6"/>
    <mergeCell ref="J5:K5"/>
    <mergeCell ref="J6:K6"/>
    <mergeCell ref="M6:T6"/>
    <mergeCell ref="N11:Q11"/>
    <mergeCell ref="R11:T11"/>
    <mergeCell ref="B12:E12"/>
    <mergeCell ref="G12:I12"/>
    <mergeCell ref="J12:M12"/>
    <mergeCell ref="J7:K7"/>
    <mergeCell ref="M7:S7"/>
    <mergeCell ref="J8:K8"/>
    <mergeCell ref="M8:T8"/>
    <mergeCell ref="J9:K9"/>
    <mergeCell ref="M9:T9"/>
    <mergeCell ref="B13:E13"/>
    <mergeCell ref="G13:I13"/>
    <mergeCell ref="J13:M13"/>
    <mergeCell ref="B14:E14"/>
    <mergeCell ref="G14:I14"/>
    <mergeCell ref="J14:M14"/>
    <mergeCell ref="B11:E11"/>
    <mergeCell ref="G11:I11"/>
    <mergeCell ref="J11:M11"/>
    <mergeCell ref="B17:E17"/>
    <mergeCell ref="G17:I17"/>
    <mergeCell ref="J17:M17"/>
    <mergeCell ref="B18:E18"/>
    <mergeCell ref="G18:I18"/>
    <mergeCell ref="J18:M18"/>
    <mergeCell ref="B15:E15"/>
    <mergeCell ref="G15:I15"/>
    <mergeCell ref="J15:M15"/>
    <mergeCell ref="B16:E16"/>
    <mergeCell ref="G16:I16"/>
    <mergeCell ref="J16:M16"/>
    <mergeCell ref="B21:E21"/>
    <mergeCell ref="G21:I21"/>
    <mergeCell ref="J21:M21"/>
    <mergeCell ref="B22:E22"/>
    <mergeCell ref="G22:I22"/>
    <mergeCell ref="J22:M22"/>
    <mergeCell ref="B19:E19"/>
    <mergeCell ref="G19:I19"/>
    <mergeCell ref="J19:M19"/>
    <mergeCell ref="B20:E20"/>
    <mergeCell ref="G20:I20"/>
    <mergeCell ref="J20:M20"/>
    <mergeCell ref="B25:E25"/>
    <mergeCell ref="G25:I25"/>
    <mergeCell ref="J25:M25"/>
    <mergeCell ref="B26:E26"/>
    <mergeCell ref="G26:I26"/>
    <mergeCell ref="J26:M26"/>
    <mergeCell ref="B23:E23"/>
    <mergeCell ref="G23:I23"/>
    <mergeCell ref="J23:M23"/>
    <mergeCell ref="B24:E24"/>
    <mergeCell ref="G24:I24"/>
    <mergeCell ref="J24:M24"/>
    <mergeCell ref="B29:E29"/>
    <mergeCell ref="G29:I29"/>
    <mergeCell ref="J29:M29"/>
    <mergeCell ref="B30:E30"/>
    <mergeCell ref="G30:I30"/>
    <mergeCell ref="J30:M30"/>
    <mergeCell ref="B27:E27"/>
    <mergeCell ref="G27:I27"/>
    <mergeCell ref="J27:M27"/>
    <mergeCell ref="B28:E28"/>
    <mergeCell ref="G28:I28"/>
    <mergeCell ref="J28:M28"/>
    <mergeCell ref="B33:E33"/>
    <mergeCell ref="G33:I33"/>
    <mergeCell ref="J33:M33"/>
    <mergeCell ref="B34:E34"/>
    <mergeCell ref="G34:I34"/>
    <mergeCell ref="J34:M34"/>
    <mergeCell ref="B31:E31"/>
    <mergeCell ref="G31:I31"/>
    <mergeCell ref="J31:M31"/>
    <mergeCell ref="B32:E32"/>
    <mergeCell ref="G32:I32"/>
    <mergeCell ref="J32:M32"/>
    <mergeCell ref="I38:M38"/>
    <mergeCell ref="N38:P38"/>
    <mergeCell ref="A39:B39"/>
    <mergeCell ref="C39:E39"/>
    <mergeCell ref="L39:M39"/>
    <mergeCell ref="O39:Q39"/>
    <mergeCell ref="B35:E35"/>
    <mergeCell ref="G35:I35"/>
    <mergeCell ref="J35:M35"/>
    <mergeCell ref="B36:E36"/>
    <mergeCell ref="G36:I36"/>
    <mergeCell ref="J36:M36"/>
    <mergeCell ref="A44:B44"/>
    <mergeCell ref="L44:M44"/>
    <mergeCell ref="O44:Q44"/>
    <mergeCell ref="M5:O5"/>
    <mergeCell ref="P5:Q5"/>
    <mergeCell ref="R5:T5"/>
    <mergeCell ref="L42:M42"/>
    <mergeCell ref="O42:Q42"/>
    <mergeCell ref="A43:B43"/>
    <mergeCell ref="C43:F43"/>
    <mergeCell ref="L43:M43"/>
    <mergeCell ref="O43:Q43"/>
    <mergeCell ref="A40:D40"/>
    <mergeCell ref="G40:G43"/>
    <mergeCell ref="L40:M40"/>
    <mergeCell ref="N40:N43"/>
    <mergeCell ref="O40:Q40"/>
    <mergeCell ref="A41:D41"/>
    <mergeCell ref="L41:M41"/>
    <mergeCell ref="O41:Q41"/>
    <mergeCell ref="A42:B42"/>
    <mergeCell ref="C42:F42"/>
    <mergeCell ref="G37:I37"/>
    <mergeCell ref="J37:M37"/>
  </mergeCells>
  <phoneticPr fontId="1"/>
  <dataValidations count="1">
    <dataValidation type="list" allowBlank="1" showInputMessage="1" showErrorMessage="1" sqref="A5:F6">
      <formula1>"川口土木建築工業株式会社,朝日総業株式会社"</formula1>
    </dataValidation>
  </dataValidations>
  <pageMargins left="0.11811023622047245" right="0.11811023622047245" top="0.55118110236220474" bottom="0.15748031496062992" header="0.31496062992125984" footer="0.31496062992125984"/>
  <pageSetup paperSize="9" orientation="portrait" blackAndWhite="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AT53"/>
  <sheetViews>
    <sheetView showZeros="0" zoomScale="64" zoomScaleNormal="64" workbookViewId="0">
      <selection activeCell="A7" sqref="A7:N8"/>
    </sheetView>
  </sheetViews>
  <sheetFormatPr defaultColWidth="2.25" defaultRowHeight="13.5"/>
  <cols>
    <col min="1" max="1" width="2.25" style="1" customWidth="1"/>
    <col min="2" max="45" width="2.25" style="1"/>
    <col min="46" max="46" width="2.25" style="1" customWidth="1"/>
    <col min="47" max="16384" width="2.25" style="1"/>
  </cols>
  <sheetData>
    <row r="1" spans="1:46" ht="18" customHeight="1">
      <c r="A1" s="214" t="s">
        <v>238</v>
      </c>
      <c r="AN1" s="430" t="s">
        <v>31</v>
      </c>
      <c r="AO1" s="430"/>
      <c r="AP1" s="430"/>
      <c r="AQ1" s="430"/>
      <c r="AR1" s="430"/>
      <c r="AS1" s="430"/>
      <c r="AT1" s="430"/>
    </row>
    <row r="2" spans="1:46" ht="9" customHeight="1">
      <c r="AN2" s="448"/>
      <c r="AO2" s="450"/>
      <c r="AP2" s="450"/>
      <c r="AQ2" s="450"/>
      <c r="AR2" s="450"/>
      <c r="AS2" s="450"/>
      <c r="AT2" s="446"/>
    </row>
    <row r="3" spans="1:46" ht="18" customHeight="1" thickBot="1">
      <c r="C3" s="289" t="str">
        <f>"　　月分　請　求　書　"</f>
        <v>　　月分　請　求　書　</v>
      </c>
      <c r="D3" s="289"/>
      <c r="E3" s="289"/>
      <c r="F3" s="289"/>
      <c r="G3" s="289"/>
      <c r="H3" s="289"/>
      <c r="I3" s="289"/>
      <c r="J3" s="289"/>
      <c r="K3" s="289"/>
      <c r="L3" s="289"/>
      <c r="M3" s="289"/>
      <c r="N3" s="289"/>
      <c r="O3" s="289"/>
      <c r="P3" s="289"/>
      <c r="Q3" s="289"/>
      <c r="R3" s="289"/>
      <c r="AN3" s="449"/>
      <c r="AO3" s="451"/>
      <c r="AP3" s="451"/>
      <c r="AQ3" s="451"/>
      <c r="AR3" s="451"/>
      <c r="AS3" s="451"/>
      <c r="AT3" s="447"/>
    </row>
    <row r="4" spans="1:46" ht="18" customHeight="1" thickTop="1">
      <c r="C4" s="289"/>
      <c r="D4" s="289"/>
      <c r="E4" s="289"/>
      <c r="F4" s="289"/>
      <c r="G4" s="289"/>
      <c r="H4" s="289"/>
      <c r="I4" s="289"/>
      <c r="J4" s="289"/>
      <c r="K4" s="289"/>
      <c r="L4" s="289"/>
      <c r="M4" s="289"/>
      <c r="N4" s="289"/>
      <c r="O4" s="289"/>
      <c r="P4" s="289"/>
      <c r="Q4" s="289"/>
      <c r="R4" s="289"/>
      <c r="V4" s="443" t="s">
        <v>29</v>
      </c>
      <c r="W4" s="444"/>
      <c r="X4" s="445"/>
      <c r="Y4" s="680"/>
      <c r="Z4" s="676"/>
      <c r="AA4" s="676"/>
      <c r="AB4" s="676"/>
      <c r="AC4" s="676"/>
      <c r="AD4" s="676"/>
      <c r="AE4" s="676"/>
      <c r="AF4" s="676"/>
      <c r="AG4" s="676"/>
      <c r="AH4" s="676"/>
      <c r="AI4" s="676"/>
      <c r="AJ4" s="676"/>
      <c r="AK4" s="676"/>
      <c r="AL4" s="687"/>
      <c r="AM4" s="315" t="s">
        <v>30</v>
      </c>
      <c r="AN4" s="315"/>
      <c r="AO4" s="315"/>
      <c r="AP4" s="315"/>
      <c r="AQ4" s="688"/>
      <c r="AR4" s="688"/>
      <c r="AS4" s="688"/>
      <c r="AT4" s="689"/>
    </row>
    <row r="5" spans="1:46" ht="18" customHeight="1">
      <c r="D5" s="14"/>
      <c r="E5" s="14"/>
      <c r="F5" s="211"/>
      <c r="G5" s="211"/>
      <c r="H5" s="211"/>
      <c r="I5" s="211"/>
      <c r="J5" s="211"/>
      <c r="K5" s="211"/>
      <c r="L5" s="211"/>
      <c r="M5" s="211"/>
      <c r="N5" s="211"/>
      <c r="O5" s="211"/>
      <c r="P5" s="211"/>
      <c r="Q5" s="211"/>
      <c r="V5" s="212"/>
      <c r="W5" s="213"/>
      <c r="X5" s="213"/>
      <c r="Y5" s="215"/>
      <c r="Z5" s="215"/>
      <c r="AA5" s="215"/>
      <c r="AB5" s="215"/>
      <c r="AC5" s="215"/>
      <c r="AD5" s="215"/>
      <c r="AE5" s="215"/>
      <c r="AF5" s="215"/>
      <c r="AG5" s="302" t="s">
        <v>40</v>
      </c>
      <c r="AH5" s="303"/>
      <c r="AI5" s="303"/>
      <c r="AJ5" s="303"/>
      <c r="AK5" s="304"/>
      <c r="AL5" s="308" t="s">
        <v>49</v>
      </c>
      <c r="AM5" s="609"/>
      <c r="AN5" s="609"/>
      <c r="AO5" s="609"/>
      <c r="AP5" s="609"/>
      <c r="AQ5" s="609"/>
      <c r="AR5" s="609"/>
      <c r="AS5" s="609"/>
      <c r="AT5" s="610"/>
    </row>
    <row r="6" spans="1:46" ht="13.5" customHeight="1">
      <c r="D6" s="2"/>
      <c r="E6" s="2"/>
      <c r="V6" s="452" t="s">
        <v>28</v>
      </c>
      <c r="W6" s="453"/>
      <c r="X6" s="453"/>
      <c r="Y6" s="2"/>
      <c r="Z6" s="686"/>
      <c r="AA6" s="686"/>
      <c r="AB6" s="686"/>
      <c r="AC6" s="686"/>
      <c r="AD6" s="686"/>
      <c r="AE6" s="686"/>
      <c r="AF6" s="686"/>
      <c r="AG6" s="305"/>
      <c r="AH6" s="306"/>
      <c r="AI6" s="306"/>
      <c r="AJ6" s="306"/>
      <c r="AK6" s="307"/>
      <c r="AL6" s="309"/>
      <c r="AM6" s="611"/>
      <c r="AN6" s="611"/>
      <c r="AO6" s="611"/>
      <c r="AP6" s="611"/>
      <c r="AQ6" s="611"/>
      <c r="AR6" s="611"/>
      <c r="AS6" s="611"/>
      <c r="AT6" s="612"/>
    </row>
    <row r="7" spans="1:46" ht="13.5" customHeight="1">
      <c r="A7" s="486" t="s">
        <v>192</v>
      </c>
      <c r="B7" s="486"/>
      <c r="C7" s="486"/>
      <c r="D7" s="486"/>
      <c r="E7" s="486"/>
      <c r="F7" s="486"/>
      <c r="G7" s="486"/>
      <c r="H7" s="486"/>
      <c r="I7" s="486"/>
      <c r="J7" s="486"/>
      <c r="K7" s="486"/>
      <c r="L7" s="486"/>
      <c r="M7" s="486"/>
      <c r="N7" s="486"/>
      <c r="O7" s="459" t="s">
        <v>50</v>
      </c>
      <c r="P7" s="459"/>
      <c r="Q7" s="183"/>
      <c r="V7" s="457" t="s">
        <v>27</v>
      </c>
      <c r="W7" s="458"/>
      <c r="X7" s="458"/>
      <c r="Y7" s="2"/>
      <c r="Z7" s="684"/>
      <c r="AA7" s="684"/>
      <c r="AB7" s="684"/>
      <c r="AC7" s="684"/>
      <c r="AD7" s="684"/>
      <c r="AE7" s="684"/>
      <c r="AF7" s="684"/>
      <c r="AG7" s="684"/>
      <c r="AH7" s="684"/>
      <c r="AI7" s="684"/>
      <c r="AJ7" s="684"/>
      <c r="AK7" s="684"/>
      <c r="AL7" s="684"/>
      <c r="AM7" s="684"/>
      <c r="AN7" s="684"/>
      <c r="AO7" s="684"/>
      <c r="AP7" s="684"/>
      <c r="AQ7" s="2"/>
      <c r="AR7" s="2"/>
      <c r="AS7" s="2"/>
      <c r="AT7" s="3"/>
    </row>
    <row r="8" spans="1:46" ht="13.5" customHeight="1">
      <c r="A8" s="486"/>
      <c r="B8" s="486"/>
      <c r="C8" s="486"/>
      <c r="D8" s="486"/>
      <c r="E8" s="486"/>
      <c r="F8" s="486"/>
      <c r="G8" s="486"/>
      <c r="H8" s="486"/>
      <c r="I8" s="486"/>
      <c r="J8" s="486"/>
      <c r="K8" s="486"/>
      <c r="L8" s="486"/>
      <c r="M8" s="486"/>
      <c r="N8" s="486"/>
      <c r="O8" s="459"/>
      <c r="P8" s="459"/>
      <c r="Q8" s="183"/>
      <c r="V8" s="457" t="s">
        <v>26</v>
      </c>
      <c r="W8" s="458"/>
      <c r="X8" s="458"/>
      <c r="Y8" s="2"/>
      <c r="Z8" s="685"/>
      <c r="AA8" s="685"/>
      <c r="AB8" s="685"/>
      <c r="AC8" s="685"/>
      <c r="AD8" s="685"/>
      <c r="AE8" s="685"/>
      <c r="AF8" s="685"/>
      <c r="AG8" s="685"/>
      <c r="AH8" s="685"/>
      <c r="AI8" s="685"/>
      <c r="AJ8" s="685"/>
      <c r="AK8" s="685"/>
      <c r="AL8" s="685"/>
      <c r="AM8" s="685"/>
      <c r="AN8" s="685"/>
      <c r="AO8" s="685"/>
      <c r="AP8" s="685"/>
      <c r="AQ8" s="2"/>
      <c r="AR8" s="2" t="s">
        <v>38</v>
      </c>
      <c r="AS8" s="2"/>
      <c r="AT8" s="3"/>
    </row>
    <row r="9" spans="1:46" ht="13.5" customHeight="1">
      <c r="V9" s="457"/>
      <c r="W9" s="458"/>
      <c r="X9" s="458"/>
      <c r="Y9" s="2"/>
      <c r="Z9" s="685"/>
      <c r="AA9" s="685"/>
      <c r="AB9" s="685"/>
      <c r="AC9" s="685"/>
      <c r="AD9" s="685"/>
      <c r="AE9" s="685"/>
      <c r="AF9" s="685"/>
      <c r="AG9" s="685"/>
      <c r="AH9" s="685"/>
      <c r="AI9" s="685"/>
      <c r="AJ9" s="685"/>
      <c r="AK9" s="685"/>
      <c r="AL9" s="685"/>
      <c r="AM9" s="685"/>
      <c r="AN9" s="685"/>
      <c r="AO9" s="685"/>
      <c r="AP9" s="685"/>
      <c r="AQ9" s="2"/>
      <c r="AR9" s="2"/>
      <c r="AS9" s="2"/>
      <c r="AT9" s="3"/>
    </row>
    <row r="10" spans="1:46" ht="13.5" customHeight="1">
      <c r="A10" s="459" t="s">
        <v>36</v>
      </c>
      <c r="B10" s="459"/>
      <c r="C10" s="459"/>
      <c r="D10" s="459"/>
      <c r="E10" s="459"/>
      <c r="F10" s="459"/>
      <c r="G10" s="459"/>
      <c r="H10" s="459"/>
      <c r="I10" s="459"/>
      <c r="J10" s="459"/>
      <c r="K10" s="459"/>
      <c r="V10" s="484" t="s">
        <v>25</v>
      </c>
      <c r="W10" s="485"/>
      <c r="X10" s="485"/>
      <c r="Y10" s="2"/>
      <c r="Z10" s="684"/>
      <c r="AA10" s="684"/>
      <c r="AB10" s="684"/>
      <c r="AC10" s="684"/>
      <c r="AD10" s="684"/>
      <c r="AE10" s="684"/>
      <c r="AF10" s="684"/>
      <c r="AG10" s="684"/>
      <c r="AH10" s="684"/>
      <c r="AI10" s="684"/>
      <c r="AJ10" s="684"/>
      <c r="AK10" s="684"/>
      <c r="AL10" s="684"/>
      <c r="AM10" s="684"/>
      <c r="AN10" s="684"/>
      <c r="AO10" s="684"/>
      <c r="AP10" s="684"/>
      <c r="AQ10" s="2"/>
      <c r="AR10" s="2"/>
      <c r="AS10" s="2"/>
      <c r="AT10" s="3"/>
    </row>
    <row r="11" spans="1:46" ht="13.5" customHeight="1" thickBot="1">
      <c r="A11" s="459"/>
      <c r="B11" s="459"/>
      <c r="C11" s="459"/>
      <c r="D11" s="459"/>
      <c r="E11" s="459"/>
      <c r="F11" s="459"/>
      <c r="G11" s="459"/>
      <c r="H11" s="459"/>
      <c r="I11" s="459"/>
      <c r="J11" s="459"/>
      <c r="K11" s="459"/>
      <c r="V11" s="457" t="s">
        <v>24</v>
      </c>
      <c r="W11" s="458"/>
      <c r="X11" s="458"/>
      <c r="Y11" s="2"/>
      <c r="Z11" s="684"/>
      <c r="AA11" s="684"/>
      <c r="AB11" s="684"/>
      <c r="AC11" s="684"/>
      <c r="AD11" s="684"/>
      <c r="AE11" s="684"/>
      <c r="AF11" s="2"/>
      <c r="AG11" s="458" t="s">
        <v>39</v>
      </c>
      <c r="AH11" s="458"/>
      <c r="AI11" s="458"/>
      <c r="AJ11" s="2"/>
      <c r="AK11" s="684"/>
      <c r="AL11" s="684"/>
      <c r="AM11" s="684"/>
      <c r="AN11" s="684"/>
      <c r="AO11" s="684"/>
      <c r="AP11" s="684"/>
      <c r="AQ11" s="2"/>
      <c r="AR11" s="290" t="s">
        <v>7</v>
      </c>
      <c r="AS11" s="290"/>
      <c r="AT11" s="291"/>
    </row>
    <row r="12" spans="1:46" ht="18" customHeight="1" thickTop="1">
      <c r="A12" s="314" t="s">
        <v>0</v>
      </c>
      <c r="B12" s="315"/>
      <c r="C12" s="315"/>
      <c r="D12" s="680"/>
      <c r="E12" s="676"/>
      <c r="F12" s="676"/>
      <c r="G12" s="676"/>
      <c r="H12" s="676"/>
      <c r="I12" s="676"/>
      <c r="J12" s="676"/>
      <c r="K12" s="676"/>
      <c r="L12" s="676"/>
      <c r="M12" s="676"/>
      <c r="N12" s="676"/>
      <c r="O12" s="676"/>
      <c r="P12" s="676"/>
      <c r="Q12" s="676"/>
      <c r="R12" s="676"/>
      <c r="S12" s="676"/>
      <c r="T12" s="676"/>
      <c r="U12" s="676"/>
      <c r="V12" s="677"/>
      <c r="W12" s="678"/>
      <c r="X12" s="316" t="s">
        <v>1</v>
      </c>
      <c r="Y12" s="316"/>
      <c r="Z12" s="316"/>
      <c r="AA12" s="679"/>
      <c r="AB12" s="677"/>
      <c r="AC12" s="677"/>
      <c r="AD12" s="677"/>
      <c r="AE12" s="677"/>
      <c r="AF12" s="677"/>
      <c r="AG12" s="677"/>
      <c r="AH12" s="677"/>
      <c r="AI12" s="677"/>
      <c r="AJ12" s="678"/>
      <c r="AK12" s="322" t="s">
        <v>2</v>
      </c>
      <c r="AL12" s="323"/>
      <c r="AM12" s="323"/>
      <c r="AN12" s="324"/>
      <c r="AO12" s="681"/>
      <c r="AP12" s="682"/>
      <c r="AQ12" s="682"/>
      <c r="AR12" s="682"/>
      <c r="AS12" s="682"/>
      <c r="AT12" s="683"/>
    </row>
    <row r="13" spans="1:46" ht="18" customHeight="1">
      <c r="A13" s="500" t="s">
        <v>3</v>
      </c>
      <c r="B13" s="470"/>
      <c r="C13" s="470"/>
      <c r="D13" s="647"/>
      <c r="E13" s="647"/>
      <c r="F13" s="647"/>
      <c r="G13" s="647"/>
      <c r="H13" s="647"/>
      <c r="I13" s="647"/>
      <c r="J13" s="647"/>
      <c r="K13" s="647"/>
      <c r="L13" s="647"/>
      <c r="M13" s="647"/>
      <c r="N13" s="647"/>
      <c r="O13" s="647"/>
      <c r="P13" s="647"/>
      <c r="Q13" s="647"/>
      <c r="R13" s="647"/>
      <c r="S13" s="647"/>
      <c r="T13" s="647"/>
      <c r="U13" s="647"/>
      <c r="V13" s="647"/>
      <c r="W13" s="665"/>
      <c r="X13" s="475" t="s">
        <v>37</v>
      </c>
      <c r="Y13" s="476"/>
      <c r="Z13" s="477"/>
      <c r="AA13" s="667"/>
      <c r="AB13" s="668"/>
      <c r="AC13" s="668"/>
      <c r="AD13" s="668"/>
      <c r="AE13" s="668"/>
      <c r="AF13" s="668"/>
      <c r="AG13" s="668"/>
      <c r="AH13" s="668"/>
      <c r="AI13" s="668"/>
      <c r="AJ13" s="669"/>
      <c r="AK13" s="359" t="s">
        <v>4</v>
      </c>
      <c r="AL13" s="360"/>
      <c r="AM13" s="360"/>
      <c r="AN13" s="361"/>
      <c r="AO13" s="673"/>
      <c r="AP13" s="674"/>
      <c r="AQ13" s="674"/>
      <c r="AR13" s="674"/>
      <c r="AS13" s="674"/>
      <c r="AT13" s="675"/>
    </row>
    <row r="14" spans="1:46" ht="9" customHeight="1">
      <c r="A14" s="4"/>
      <c r="B14" s="5"/>
      <c r="C14" s="5"/>
      <c r="D14" s="650"/>
      <c r="E14" s="650"/>
      <c r="F14" s="650"/>
      <c r="G14" s="650"/>
      <c r="H14" s="650"/>
      <c r="I14" s="650"/>
      <c r="J14" s="650"/>
      <c r="K14" s="650"/>
      <c r="L14" s="650"/>
      <c r="M14" s="650"/>
      <c r="N14" s="650"/>
      <c r="O14" s="650"/>
      <c r="P14" s="650"/>
      <c r="Q14" s="650"/>
      <c r="R14" s="650"/>
      <c r="S14" s="650"/>
      <c r="T14" s="650"/>
      <c r="U14" s="650"/>
      <c r="V14" s="650"/>
      <c r="W14" s="666"/>
      <c r="X14" s="478"/>
      <c r="Y14" s="479"/>
      <c r="Z14" s="480"/>
      <c r="AA14" s="670"/>
      <c r="AB14" s="671"/>
      <c r="AC14" s="671"/>
      <c r="AD14" s="671"/>
      <c r="AE14" s="671"/>
      <c r="AF14" s="671"/>
      <c r="AG14" s="671"/>
      <c r="AH14" s="671"/>
      <c r="AI14" s="671"/>
      <c r="AJ14" s="672"/>
      <c r="AK14" s="347" t="s">
        <v>48</v>
      </c>
      <c r="AL14" s="348"/>
      <c r="AM14" s="348"/>
      <c r="AN14" s="349"/>
      <c r="AO14" s="646"/>
      <c r="AP14" s="647"/>
      <c r="AQ14" s="647"/>
      <c r="AR14" s="647"/>
      <c r="AS14" s="647"/>
      <c r="AT14" s="648"/>
    </row>
    <row r="15" spans="1:46" ht="9" customHeight="1">
      <c r="A15" s="460" t="s">
        <v>32</v>
      </c>
      <c r="B15" s="461"/>
      <c r="C15" s="461"/>
      <c r="D15" s="461"/>
      <c r="E15" s="461"/>
      <c r="F15" s="461"/>
      <c r="G15" s="461"/>
      <c r="H15" s="461"/>
      <c r="I15" s="462"/>
      <c r="J15" s="652"/>
      <c r="K15" s="653"/>
      <c r="L15" s="653"/>
      <c r="M15" s="653"/>
      <c r="N15" s="653"/>
      <c r="O15" s="653"/>
      <c r="P15" s="653"/>
      <c r="Q15" s="653"/>
      <c r="R15" s="653"/>
      <c r="S15" s="653"/>
      <c r="T15" s="653"/>
      <c r="U15" s="654"/>
      <c r="V15" s="469" t="s">
        <v>35</v>
      </c>
      <c r="W15" s="470"/>
      <c r="X15" s="470"/>
      <c r="Y15" s="470"/>
      <c r="Z15" s="470"/>
      <c r="AA15" s="470"/>
      <c r="AB15" s="470"/>
      <c r="AC15" s="26"/>
      <c r="AD15" s="26"/>
      <c r="AE15" s="26"/>
      <c r="AF15" s="26"/>
      <c r="AG15" s="26"/>
      <c r="AH15" s="27"/>
      <c r="AI15" s="6"/>
      <c r="AJ15" s="8"/>
      <c r="AK15" s="350"/>
      <c r="AL15" s="351"/>
      <c r="AM15" s="351"/>
      <c r="AN15" s="352"/>
      <c r="AO15" s="649"/>
      <c r="AP15" s="650"/>
      <c r="AQ15" s="650"/>
      <c r="AR15" s="650"/>
      <c r="AS15" s="650"/>
      <c r="AT15" s="651"/>
    </row>
    <row r="16" spans="1:46" ht="9" customHeight="1">
      <c r="A16" s="463"/>
      <c r="B16" s="464"/>
      <c r="C16" s="464"/>
      <c r="D16" s="464"/>
      <c r="E16" s="464"/>
      <c r="F16" s="464"/>
      <c r="G16" s="464"/>
      <c r="H16" s="464"/>
      <c r="I16" s="465"/>
      <c r="J16" s="655"/>
      <c r="K16" s="656"/>
      <c r="L16" s="656"/>
      <c r="M16" s="656"/>
      <c r="N16" s="656"/>
      <c r="O16" s="656"/>
      <c r="P16" s="656"/>
      <c r="Q16" s="656"/>
      <c r="R16" s="656"/>
      <c r="S16" s="656"/>
      <c r="T16" s="656"/>
      <c r="U16" s="657"/>
      <c r="V16" s="471"/>
      <c r="W16" s="472"/>
      <c r="X16" s="472"/>
      <c r="Y16" s="472"/>
      <c r="Z16" s="472"/>
      <c r="AA16" s="472"/>
      <c r="AB16" s="472"/>
      <c r="AC16" s="661"/>
      <c r="AD16" s="661"/>
      <c r="AE16" s="661"/>
      <c r="AF16" s="661"/>
      <c r="AG16" s="661"/>
      <c r="AH16" s="662"/>
      <c r="AI16" s="2"/>
      <c r="AJ16" s="10"/>
      <c r="AK16" s="353" t="s">
        <v>6</v>
      </c>
      <c r="AL16" s="354"/>
      <c r="AM16" s="354"/>
      <c r="AN16" s="355"/>
      <c r="AO16" s="646"/>
      <c r="AP16" s="647"/>
      <c r="AQ16" s="647"/>
      <c r="AR16" s="647"/>
      <c r="AS16" s="647"/>
      <c r="AT16" s="648"/>
    </row>
    <row r="17" spans="1:46" ht="9" customHeight="1">
      <c r="A17" s="466"/>
      <c r="B17" s="467"/>
      <c r="C17" s="467"/>
      <c r="D17" s="467"/>
      <c r="E17" s="467"/>
      <c r="F17" s="467"/>
      <c r="G17" s="467"/>
      <c r="H17" s="467"/>
      <c r="I17" s="468"/>
      <c r="J17" s="658"/>
      <c r="K17" s="659"/>
      <c r="L17" s="659"/>
      <c r="M17" s="659"/>
      <c r="N17" s="659"/>
      <c r="O17" s="659"/>
      <c r="P17" s="659"/>
      <c r="Q17" s="659"/>
      <c r="R17" s="659"/>
      <c r="S17" s="659"/>
      <c r="T17" s="659"/>
      <c r="U17" s="660"/>
      <c r="V17" s="473"/>
      <c r="W17" s="474"/>
      <c r="X17" s="474"/>
      <c r="Y17" s="474"/>
      <c r="Z17" s="474"/>
      <c r="AA17" s="474"/>
      <c r="AB17" s="474"/>
      <c r="AC17" s="663"/>
      <c r="AD17" s="663"/>
      <c r="AE17" s="663"/>
      <c r="AF17" s="663"/>
      <c r="AG17" s="663"/>
      <c r="AH17" s="664"/>
      <c r="AI17" s="5"/>
      <c r="AJ17" s="12"/>
      <c r="AK17" s="356"/>
      <c r="AL17" s="357"/>
      <c r="AM17" s="357"/>
      <c r="AN17" s="358"/>
      <c r="AO17" s="649"/>
      <c r="AP17" s="650"/>
      <c r="AQ17" s="650"/>
      <c r="AR17" s="650"/>
      <c r="AS17" s="650"/>
      <c r="AT17" s="651"/>
    </row>
    <row r="18" spans="1:46" ht="11.25" customHeight="1">
      <c r="A18" s="330" t="s">
        <v>47</v>
      </c>
      <c r="B18" s="328"/>
      <c r="C18" s="328"/>
      <c r="D18" s="328"/>
      <c r="E18" s="328"/>
      <c r="F18" s="328" t="s">
        <v>42</v>
      </c>
      <c r="G18" s="328"/>
      <c r="H18" s="328"/>
      <c r="I18" s="328"/>
      <c r="J18" s="328"/>
      <c r="K18" s="328"/>
      <c r="L18" s="328"/>
      <c r="M18" s="328"/>
      <c r="N18" s="328"/>
      <c r="O18" s="328"/>
      <c r="P18" s="328"/>
      <c r="Q18" s="328"/>
      <c r="R18" s="328"/>
      <c r="S18" s="328"/>
      <c r="T18" s="328"/>
      <c r="U18" s="328"/>
      <c r="V18" s="331" t="s">
        <v>43</v>
      </c>
      <c r="W18" s="332"/>
      <c r="X18" s="333"/>
      <c r="Y18" s="331" t="s">
        <v>44</v>
      </c>
      <c r="Z18" s="332"/>
      <c r="AA18" s="332"/>
      <c r="AB18" s="332"/>
      <c r="AC18" s="333"/>
      <c r="AD18" s="328" t="s">
        <v>45</v>
      </c>
      <c r="AE18" s="328"/>
      <c r="AF18" s="328"/>
      <c r="AG18" s="328"/>
      <c r="AH18" s="328"/>
      <c r="AI18" s="328"/>
      <c r="AJ18" s="328"/>
      <c r="AK18" s="328"/>
      <c r="AL18" s="328"/>
      <c r="AM18" s="328" t="s">
        <v>46</v>
      </c>
      <c r="AN18" s="328"/>
      <c r="AO18" s="328"/>
      <c r="AP18" s="328"/>
      <c r="AQ18" s="328"/>
      <c r="AR18" s="328"/>
      <c r="AS18" s="328"/>
      <c r="AT18" s="329"/>
    </row>
    <row r="19" spans="1:46" ht="18" customHeight="1">
      <c r="A19" s="641"/>
      <c r="B19" s="642"/>
      <c r="C19" s="642"/>
      <c r="D19" s="642"/>
      <c r="E19" s="642"/>
      <c r="F19" s="643"/>
      <c r="G19" s="643"/>
      <c r="H19" s="643"/>
      <c r="I19" s="643"/>
      <c r="J19" s="643"/>
      <c r="K19" s="643"/>
      <c r="L19" s="643"/>
      <c r="M19" s="643"/>
      <c r="N19" s="643"/>
      <c r="O19" s="643"/>
      <c r="P19" s="643"/>
      <c r="Q19" s="643"/>
      <c r="R19" s="643"/>
      <c r="S19" s="643"/>
      <c r="T19" s="643"/>
      <c r="U19" s="643"/>
      <c r="V19" s="644"/>
      <c r="W19" s="644"/>
      <c r="X19" s="644"/>
      <c r="Y19" s="645"/>
      <c r="Z19" s="645"/>
      <c r="AA19" s="645"/>
      <c r="AB19" s="645"/>
      <c r="AC19" s="645"/>
      <c r="AD19" s="645"/>
      <c r="AE19" s="645"/>
      <c r="AF19" s="645"/>
      <c r="AG19" s="645"/>
      <c r="AH19" s="645"/>
      <c r="AI19" s="645"/>
      <c r="AJ19" s="645"/>
      <c r="AK19" s="645"/>
      <c r="AL19" s="645"/>
      <c r="AM19" s="380"/>
      <c r="AN19" s="380"/>
      <c r="AO19" s="380"/>
      <c r="AP19" s="380"/>
      <c r="AQ19" s="380"/>
      <c r="AR19" s="380"/>
      <c r="AS19" s="380"/>
      <c r="AT19" s="381"/>
    </row>
    <row r="20" spans="1:46" ht="18" customHeight="1">
      <c r="A20" s="641"/>
      <c r="B20" s="642"/>
      <c r="C20" s="642"/>
      <c r="D20" s="642"/>
      <c r="E20" s="642"/>
      <c r="F20" s="643"/>
      <c r="G20" s="643"/>
      <c r="H20" s="643"/>
      <c r="I20" s="643"/>
      <c r="J20" s="643"/>
      <c r="K20" s="643"/>
      <c r="L20" s="643"/>
      <c r="M20" s="643"/>
      <c r="N20" s="643"/>
      <c r="O20" s="643"/>
      <c r="P20" s="643"/>
      <c r="Q20" s="643"/>
      <c r="R20" s="643"/>
      <c r="S20" s="643"/>
      <c r="T20" s="643"/>
      <c r="U20" s="643"/>
      <c r="V20" s="644"/>
      <c r="W20" s="644"/>
      <c r="X20" s="644"/>
      <c r="Y20" s="645"/>
      <c r="Z20" s="645"/>
      <c r="AA20" s="645"/>
      <c r="AB20" s="645"/>
      <c r="AC20" s="645"/>
      <c r="AD20" s="645"/>
      <c r="AE20" s="645"/>
      <c r="AF20" s="645"/>
      <c r="AG20" s="645"/>
      <c r="AH20" s="645"/>
      <c r="AI20" s="645"/>
      <c r="AJ20" s="645"/>
      <c r="AK20" s="645"/>
      <c r="AL20" s="645"/>
      <c r="AM20" s="380"/>
      <c r="AN20" s="380"/>
      <c r="AO20" s="380"/>
      <c r="AP20" s="380"/>
      <c r="AQ20" s="380"/>
      <c r="AR20" s="380"/>
      <c r="AS20" s="380"/>
      <c r="AT20" s="381"/>
    </row>
    <row r="21" spans="1:46" ht="18" customHeight="1">
      <c r="A21" s="641"/>
      <c r="B21" s="642"/>
      <c r="C21" s="642"/>
      <c r="D21" s="642"/>
      <c r="E21" s="642"/>
      <c r="F21" s="643"/>
      <c r="G21" s="643"/>
      <c r="H21" s="643"/>
      <c r="I21" s="643"/>
      <c r="J21" s="643"/>
      <c r="K21" s="643"/>
      <c r="L21" s="643"/>
      <c r="M21" s="643"/>
      <c r="N21" s="643"/>
      <c r="O21" s="643"/>
      <c r="P21" s="643"/>
      <c r="Q21" s="643"/>
      <c r="R21" s="643"/>
      <c r="S21" s="643"/>
      <c r="T21" s="643"/>
      <c r="U21" s="643"/>
      <c r="V21" s="644"/>
      <c r="W21" s="644"/>
      <c r="X21" s="644"/>
      <c r="Y21" s="645"/>
      <c r="Z21" s="645"/>
      <c r="AA21" s="645"/>
      <c r="AB21" s="645"/>
      <c r="AC21" s="645"/>
      <c r="AD21" s="645"/>
      <c r="AE21" s="645"/>
      <c r="AF21" s="645"/>
      <c r="AG21" s="645"/>
      <c r="AH21" s="645"/>
      <c r="AI21" s="645"/>
      <c r="AJ21" s="645"/>
      <c r="AK21" s="645"/>
      <c r="AL21" s="645"/>
      <c r="AM21" s="380"/>
      <c r="AN21" s="380"/>
      <c r="AO21" s="380"/>
      <c r="AP21" s="380"/>
      <c r="AQ21" s="380"/>
      <c r="AR21" s="380"/>
      <c r="AS21" s="380"/>
      <c r="AT21" s="381"/>
    </row>
    <row r="22" spans="1:46" ht="18" customHeight="1">
      <c r="A22" s="641"/>
      <c r="B22" s="642"/>
      <c r="C22" s="642"/>
      <c r="D22" s="642"/>
      <c r="E22" s="642"/>
      <c r="F22" s="643"/>
      <c r="G22" s="643"/>
      <c r="H22" s="643"/>
      <c r="I22" s="643"/>
      <c r="J22" s="643"/>
      <c r="K22" s="643"/>
      <c r="L22" s="643"/>
      <c r="M22" s="643"/>
      <c r="N22" s="643"/>
      <c r="O22" s="643"/>
      <c r="P22" s="643"/>
      <c r="Q22" s="643"/>
      <c r="R22" s="643"/>
      <c r="S22" s="643"/>
      <c r="T22" s="643"/>
      <c r="U22" s="643"/>
      <c r="V22" s="644"/>
      <c r="W22" s="644"/>
      <c r="X22" s="644"/>
      <c r="Y22" s="645"/>
      <c r="Z22" s="645"/>
      <c r="AA22" s="645"/>
      <c r="AB22" s="645"/>
      <c r="AC22" s="645"/>
      <c r="AD22" s="645"/>
      <c r="AE22" s="645"/>
      <c r="AF22" s="645"/>
      <c r="AG22" s="645"/>
      <c r="AH22" s="645"/>
      <c r="AI22" s="645"/>
      <c r="AJ22" s="645"/>
      <c r="AK22" s="645"/>
      <c r="AL22" s="645"/>
      <c r="AM22" s="380"/>
      <c r="AN22" s="380"/>
      <c r="AO22" s="380"/>
      <c r="AP22" s="380"/>
      <c r="AQ22" s="380"/>
      <c r="AR22" s="380"/>
      <c r="AS22" s="380"/>
      <c r="AT22" s="381"/>
    </row>
    <row r="23" spans="1:46" ht="18" customHeight="1">
      <c r="A23" s="641"/>
      <c r="B23" s="642"/>
      <c r="C23" s="642"/>
      <c r="D23" s="642"/>
      <c r="E23" s="642"/>
      <c r="F23" s="643"/>
      <c r="G23" s="643"/>
      <c r="H23" s="643"/>
      <c r="I23" s="643"/>
      <c r="J23" s="643"/>
      <c r="K23" s="643"/>
      <c r="L23" s="643"/>
      <c r="M23" s="643"/>
      <c r="N23" s="643"/>
      <c r="O23" s="643"/>
      <c r="P23" s="643"/>
      <c r="Q23" s="643"/>
      <c r="R23" s="643"/>
      <c r="S23" s="643"/>
      <c r="T23" s="643"/>
      <c r="U23" s="643"/>
      <c r="V23" s="644"/>
      <c r="W23" s="644"/>
      <c r="X23" s="644"/>
      <c r="Y23" s="645"/>
      <c r="Z23" s="645"/>
      <c r="AA23" s="645"/>
      <c r="AB23" s="645"/>
      <c r="AC23" s="645"/>
      <c r="AD23" s="645"/>
      <c r="AE23" s="645"/>
      <c r="AF23" s="645"/>
      <c r="AG23" s="645"/>
      <c r="AH23" s="645"/>
      <c r="AI23" s="645"/>
      <c r="AJ23" s="645"/>
      <c r="AK23" s="645"/>
      <c r="AL23" s="645"/>
      <c r="AM23" s="380"/>
      <c r="AN23" s="380"/>
      <c r="AO23" s="380"/>
      <c r="AP23" s="380"/>
      <c r="AQ23" s="380"/>
      <c r="AR23" s="380"/>
      <c r="AS23" s="380"/>
      <c r="AT23" s="381"/>
    </row>
    <row r="24" spans="1:46" ht="18" customHeight="1">
      <c r="A24" s="641"/>
      <c r="B24" s="642"/>
      <c r="C24" s="642"/>
      <c r="D24" s="642"/>
      <c r="E24" s="642"/>
      <c r="F24" s="643"/>
      <c r="G24" s="643"/>
      <c r="H24" s="643"/>
      <c r="I24" s="643"/>
      <c r="J24" s="643"/>
      <c r="K24" s="643"/>
      <c r="L24" s="643"/>
      <c r="M24" s="643"/>
      <c r="N24" s="643"/>
      <c r="O24" s="643"/>
      <c r="P24" s="643"/>
      <c r="Q24" s="643"/>
      <c r="R24" s="643"/>
      <c r="S24" s="643"/>
      <c r="T24" s="643"/>
      <c r="U24" s="643"/>
      <c r="V24" s="644"/>
      <c r="W24" s="644"/>
      <c r="X24" s="644"/>
      <c r="Y24" s="645"/>
      <c r="Z24" s="645"/>
      <c r="AA24" s="645"/>
      <c r="AB24" s="645"/>
      <c r="AC24" s="645"/>
      <c r="AD24" s="645"/>
      <c r="AE24" s="645"/>
      <c r="AF24" s="645"/>
      <c r="AG24" s="645"/>
      <c r="AH24" s="645"/>
      <c r="AI24" s="645"/>
      <c r="AJ24" s="645"/>
      <c r="AK24" s="645"/>
      <c r="AL24" s="645"/>
      <c r="AM24" s="380"/>
      <c r="AN24" s="380"/>
      <c r="AO24" s="380"/>
      <c r="AP24" s="380"/>
      <c r="AQ24" s="380"/>
      <c r="AR24" s="380"/>
      <c r="AS24" s="380"/>
      <c r="AT24" s="381"/>
    </row>
    <row r="25" spans="1:46" ht="18" customHeight="1">
      <c r="A25" s="641"/>
      <c r="B25" s="642"/>
      <c r="C25" s="642"/>
      <c r="D25" s="642"/>
      <c r="E25" s="642"/>
      <c r="F25" s="643"/>
      <c r="G25" s="643"/>
      <c r="H25" s="643"/>
      <c r="I25" s="643"/>
      <c r="J25" s="643"/>
      <c r="K25" s="643"/>
      <c r="L25" s="643"/>
      <c r="M25" s="643"/>
      <c r="N25" s="643"/>
      <c r="O25" s="643"/>
      <c r="P25" s="643"/>
      <c r="Q25" s="643"/>
      <c r="R25" s="643"/>
      <c r="S25" s="643"/>
      <c r="T25" s="643"/>
      <c r="U25" s="643"/>
      <c r="V25" s="644"/>
      <c r="W25" s="644"/>
      <c r="X25" s="644"/>
      <c r="Y25" s="645"/>
      <c r="Z25" s="645"/>
      <c r="AA25" s="645"/>
      <c r="AB25" s="645"/>
      <c r="AC25" s="645"/>
      <c r="AD25" s="645"/>
      <c r="AE25" s="645"/>
      <c r="AF25" s="645"/>
      <c r="AG25" s="645"/>
      <c r="AH25" s="645"/>
      <c r="AI25" s="645"/>
      <c r="AJ25" s="645"/>
      <c r="AK25" s="645"/>
      <c r="AL25" s="645"/>
      <c r="AM25" s="380"/>
      <c r="AN25" s="380"/>
      <c r="AO25" s="380"/>
      <c r="AP25" s="380"/>
      <c r="AQ25" s="380"/>
      <c r="AR25" s="380"/>
      <c r="AS25" s="380"/>
      <c r="AT25" s="381"/>
    </row>
    <row r="26" spans="1:46" ht="18" customHeight="1">
      <c r="A26" s="641"/>
      <c r="B26" s="642"/>
      <c r="C26" s="642"/>
      <c r="D26" s="642"/>
      <c r="E26" s="642"/>
      <c r="F26" s="643"/>
      <c r="G26" s="643"/>
      <c r="H26" s="643"/>
      <c r="I26" s="643"/>
      <c r="J26" s="643"/>
      <c r="K26" s="643"/>
      <c r="L26" s="643"/>
      <c r="M26" s="643"/>
      <c r="N26" s="643"/>
      <c r="O26" s="643"/>
      <c r="P26" s="643"/>
      <c r="Q26" s="643"/>
      <c r="R26" s="643"/>
      <c r="S26" s="643"/>
      <c r="T26" s="643"/>
      <c r="U26" s="643"/>
      <c r="V26" s="644"/>
      <c r="W26" s="644"/>
      <c r="X26" s="644"/>
      <c r="Y26" s="645"/>
      <c r="Z26" s="645"/>
      <c r="AA26" s="645"/>
      <c r="AB26" s="645"/>
      <c r="AC26" s="645"/>
      <c r="AD26" s="645"/>
      <c r="AE26" s="645"/>
      <c r="AF26" s="645"/>
      <c r="AG26" s="645"/>
      <c r="AH26" s="645"/>
      <c r="AI26" s="645"/>
      <c r="AJ26" s="645"/>
      <c r="AK26" s="645"/>
      <c r="AL26" s="645"/>
      <c r="AM26" s="380"/>
      <c r="AN26" s="380"/>
      <c r="AO26" s="380"/>
      <c r="AP26" s="380"/>
      <c r="AQ26" s="380"/>
      <c r="AR26" s="380"/>
      <c r="AS26" s="380"/>
      <c r="AT26" s="381"/>
    </row>
    <row r="27" spans="1:46" ht="18" customHeight="1">
      <c r="A27" s="641"/>
      <c r="B27" s="642"/>
      <c r="C27" s="642"/>
      <c r="D27" s="642"/>
      <c r="E27" s="642"/>
      <c r="F27" s="643"/>
      <c r="G27" s="643"/>
      <c r="H27" s="643"/>
      <c r="I27" s="643"/>
      <c r="J27" s="643"/>
      <c r="K27" s="643"/>
      <c r="L27" s="643"/>
      <c r="M27" s="643"/>
      <c r="N27" s="643"/>
      <c r="O27" s="643"/>
      <c r="P27" s="643"/>
      <c r="Q27" s="643"/>
      <c r="R27" s="643"/>
      <c r="S27" s="643"/>
      <c r="T27" s="643"/>
      <c r="U27" s="643"/>
      <c r="V27" s="644"/>
      <c r="W27" s="644"/>
      <c r="X27" s="644"/>
      <c r="Y27" s="645"/>
      <c r="Z27" s="645"/>
      <c r="AA27" s="645"/>
      <c r="AB27" s="645"/>
      <c r="AC27" s="645"/>
      <c r="AD27" s="645"/>
      <c r="AE27" s="645"/>
      <c r="AF27" s="645"/>
      <c r="AG27" s="645"/>
      <c r="AH27" s="645"/>
      <c r="AI27" s="645"/>
      <c r="AJ27" s="645"/>
      <c r="AK27" s="645"/>
      <c r="AL27" s="645"/>
      <c r="AM27" s="380"/>
      <c r="AN27" s="380"/>
      <c r="AO27" s="380"/>
      <c r="AP27" s="380"/>
      <c r="AQ27" s="380"/>
      <c r="AR27" s="380"/>
      <c r="AS27" s="380"/>
      <c r="AT27" s="381"/>
    </row>
    <row r="28" spans="1:46" ht="18" customHeight="1">
      <c r="A28" s="15"/>
      <c r="B28" s="16"/>
      <c r="C28" s="16"/>
      <c r="D28" s="16"/>
      <c r="E28" s="16"/>
      <c r="F28" s="16"/>
      <c r="G28" s="16"/>
      <c r="H28" s="16"/>
      <c r="I28" s="16"/>
      <c r="J28" s="16"/>
      <c r="K28" s="16"/>
      <c r="L28" s="16"/>
      <c r="M28" s="16"/>
      <c r="N28" s="16"/>
      <c r="O28" s="16"/>
      <c r="P28" s="16"/>
      <c r="Q28" s="16"/>
      <c r="R28" s="16"/>
      <c r="S28" s="16"/>
      <c r="T28" s="16"/>
      <c r="U28" s="16"/>
      <c r="V28" s="495" t="s">
        <v>33</v>
      </c>
      <c r="W28" s="461"/>
      <c r="X28" s="462"/>
      <c r="Y28" s="382" t="s">
        <v>41</v>
      </c>
      <c r="Z28" s="382"/>
      <c r="AA28" s="382"/>
      <c r="AB28" s="382"/>
      <c r="AC28" s="382"/>
      <c r="AD28" s="631"/>
      <c r="AE28" s="632"/>
      <c r="AF28" s="632"/>
      <c r="AG28" s="632"/>
      <c r="AH28" s="632"/>
      <c r="AI28" s="632"/>
      <c r="AJ28" s="632"/>
      <c r="AK28" s="632"/>
      <c r="AL28" s="632"/>
      <c r="AM28" s="385" t="s">
        <v>32</v>
      </c>
      <c r="AN28" s="385"/>
      <c r="AO28" s="385"/>
      <c r="AP28" s="385"/>
      <c r="AQ28" s="385"/>
      <c r="AR28" s="385"/>
      <c r="AS28" s="385"/>
      <c r="AT28" s="386"/>
    </row>
    <row r="29" spans="1:46" ht="18" customHeight="1" thickBot="1">
      <c r="A29" s="17"/>
      <c r="B29" s="18"/>
      <c r="C29" s="18"/>
      <c r="D29" s="18"/>
      <c r="E29" s="18"/>
      <c r="F29" s="18"/>
      <c r="G29" s="18"/>
      <c r="H29" s="18"/>
      <c r="I29" s="18"/>
      <c r="J29" s="18"/>
      <c r="K29" s="18"/>
      <c r="L29" s="18"/>
      <c r="M29" s="18"/>
      <c r="N29" s="18"/>
      <c r="O29" s="18"/>
      <c r="P29" s="18"/>
      <c r="Q29" s="18"/>
      <c r="R29" s="18"/>
      <c r="S29" s="18"/>
      <c r="T29" s="18"/>
      <c r="U29" s="18"/>
      <c r="V29" s="633"/>
      <c r="W29" s="634"/>
      <c r="X29" s="635"/>
      <c r="Y29" s="387" t="s">
        <v>9</v>
      </c>
      <c r="Z29" s="387"/>
      <c r="AA29" s="387"/>
      <c r="AB29" s="387"/>
      <c r="AC29" s="387"/>
      <c r="AD29" s="636"/>
      <c r="AE29" s="637"/>
      <c r="AF29" s="637"/>
      <c r="AG29" s="637"/>
      <c r="AH29" s="637"/>
      <c r="AI29" s="637"/>
      <c r="AJ29" s="637"/>
      <c r="AK29" s="637"/>
      <c r="AL29" s="637"/>
      <c r="AM29" s="638"/>
      <c r="AN29" s="639"/>
      <c r="AO29" s="639"/>
      <c r="AP29" s="639"/>
      <c r="AQ29" s="639"/>
      <c r="AR29" s="639"/>
      <c r="AS29" s="639"/>
      <c r="AT29" s="640"/>
    </row>
    <row r="30" spans="1:46" ht="18" customHeight="1" thickTop="1">
      <c r="A30" s="410" t="s">
        <v>13</v>
      </c>
      <c r="B30" s="411"/>
      <c r="C30" s="510" t="s">
        <v>35</v>
      </c>
      <c r="D30" s="511"/>
      <c r="E30" s="511"/>
      <c r="F30" s="511"/>
      <c r="G30" s="511"/>
      <c r="H30" s="511"/>
      <c r="I30" s="423"/>
      <c r="J30" s="423"/>
      <c r="K30" s="423"/>
      <c r="L30" s="423"/>
      <c r="M30" s="423"/>
      <c r="N30" s="423"/>
      <c r="O30" s="423"/>
      <c r="P30" s="424"/>
      <c r="Q30" s="427" t="s">
        <v>12</v>
      </c>
      <c r="R30" s="428"/>
      <c r="S30" s="428"/>
      <c r="T30" s="428"/>
      <c r="U30" s="428"/>
      <c r="V30" s="428"/>
      <c r="W30" s="428"/>
      <c r="X30" s="428"/>
      <c r="Y30" s="428"/>
      <c r="Z30" s="428" t="s">
        <v>9</v>
      </c>
      <c r="AA30" s="428"/>
      <c r="AB30" s="428"/>
      <c r="AC30" s="428"/>
      <c r="AD30" s="428"/>
      <c r="AE30" s="428"/>
      <c r="AF30" s="428"/>
      <c r="AG30" s="429"/>
      <c r="AH30" s="393" t="s">
        <v>10</v>
      </c>
      <c r="AI30" s="394"/>
      <c r="AJ30" s="394"/>
      <c r="AK30" s="394"/>
      <c r="AL30" s="20"/>
      <c r="AM30" s="21"/>
      <c r="AN30" s="22"/>
      <c r="AO30" s="20"/>
      <c r="AP30" s="21"/>
      <c r="AQ30" s="22"/>
      <c r="AR30" s="20"/>
      <c r="AS30" s="21"/>
      <c r="AT30" s="22"/>
    </row>
    <row r="31" spans="1:46" ht="18" customHeight="1">
      <c r="A31" s="410"/>
      <c r="B31" s="411"/>
      <c r="C31" s="11"/>
      <c r="D31" s="5"/>
      <c r="E31" s="5"/>
      <c r="F31" s="5"/>
      <c r="G31" s="5"/>
      <c r="H31" s="28"/>
      <c r="I31" s="425"/>
      <c r="J31" s="425"/>
      <c r="K31" s="425"/>
      <c r="L31" s="425"/>
      <c r="M31" s="425"/>
      <c r="N31" s="425"/>
      <c r="O31" s="425"/>
      <c r="P31" s="426"/>
      <c r="Q31" s="399"/>
      <c r="R31" s="401"/>
      <c r="S31" s="403"/>
      <c r="T31" s="405"/>
      <c r="U31" s="401"/>
      <c r="V31" s="403"/>
      <c r="W31" s="405"/>
      <c r="X31" s="401"/>
      <c r="Y31" s="403"/>
      <c r="Z31" s="405"/>
      <c r="AA31" s="403"/>
      <c r="AB31" s="405"/>
      <c r="AC31" s="401"/>
      <c r="AD31" s="403"/>
      <c r="AE31" s="405"/>
      <c r="AF31" s="401"/>
      <c r="AG31" s="397"/>
      <c r="AH31" s="395" t="s">
        <v>11</v>
      </c>
      <c r="AI31" s="396"/>
      <c r="AJ31" s="396"/>
      <c r="AK31" s="396"/>
      <c r="AL31" s="23"/>
      <c r="AM31" s="24"/>
      <c r="AN31" s="25"/>
      <c r="AO31" s="23"/>
      <c r="AP31" s="24"/>
      <c r="AQ31" s="25"/>
      <c r="AR31" s="23"/>
      <c r="AS31" s="24"/>
      <c r="AT31" s="25"/>
    </row>
    <row r="32" spans="1:46" ht="18" customHeight="1" thickBot="1">
      <c r="A32" s="410"/>
      <c r="B32" s="411"/>
      <c r="C32" s="495" t="s">
        <v>34</v>
      </c>
      <c r="D32" s="461"/>
      <c r="E32" s="461"/>
      <c r="F32" s="461"/>
      <c r="G32" s="492"/>
      <c r="H32" s="492"/>
      <c r="I32" s="492"/>
      <c r="J32" s="492"/>
      <c r="K32" s="492"/>
      <c r="L32" s="492"/>
      <c r="M32" s="492"/>
      <c r="N32" s="492"/>
      <c r="O32" s="492"/>
      <c r="P32" s="492"/>
      <c r="Q32" s="400"/>
      <c r="R32" s="402"/>
      <c r="S32" s="404"/>
      <c r="T32" s="406"/>
      <c r="U32" s="402"/>
      <c r="V32" s="404"/>
      <c r="W32" s="406"/>
      <c r="X32" s="402"/>
      <c r="Y32" s="404"/>
      <c r="Z32" s="406"/>
      <c r="AA32" s="404"/>
      <c r="AB32" s="406"/>
      <c r="AC32" s="402"/>
      <c r="AD32" s="404"/>
      <c r="AE32" s="406"/>
      <c r="AF32" s="402"/>
      <c r="AG32" s="398"/>
      <c r="AH32" s="395" t="s">
        <v>41</v>
      </c>
      <c r="AI32" s="396"/>
      <c r="AJ32" s="396"/>
      <c r="AK32" s="396"/>
      <c r="AL32" s="23"/>
      <c r="AM32" s="24"/>
      <c r="AN32" s="25"/>
      <c r="AO32" s="23"/>
      <c r="AP32" s="24"/>
      <c r="AQ32" s="25"/>
      <c r="AR32" s="23"/>
      <c r="AS32" s="24"/>
      <c r="AT32" s="25"/>
    </row>
    <row r="33" spans="1:46" ht="18" customHeight="1">
      <c r="A33" s="412"/>
      <c r="B33" s="413"/>
      <c r="C33" s="11"/>
      <c r="D33" s="5"/>
      <c r="E33" s="5"/>
      <c r="F33" s="5"/>
      <c r="G33" s="493"/>
      <c r="H33" s="493"/>
      <c r="I33" s="493"/>
      <c r="J33" s="493"/>
      <c r="K33" s="493"/>
      <c r="L33" s="493"/>
      <c r="M33" s="493"/>
      <c r="N33" s="493"/>
      <c r="O33" s="493"/>
      <c r="P33" s="493"/>
      <c r="Q33" s="414" t="s">
        <v>219</v>
      </c>
      <c r="R33" s="415"/>
      <c r="S33" s="415"/>
      <c r="T33" s="416"/>
      <c r="U33" s="414" t="s">
        <v>220</v>
      </c>
      <c r="V33" s="415"/>
      <c r="W33" s="415"/>
      <c r="X33" s="416"/>
      <c r="Y33" s="414" t="s">
        <v>221</v>
      </c>
      <c r="Z33" s="415"/>
      <c r="AA33" s="415"/>
      <c r="AB33" s="416"/>
      <c r="AC33" s="417"/>
      <c r="AD33" s="418"/>
      <c r="AE33" s="418"/>
      <c r="AF33" s="418"/>
      <c r="AG33" s="419"/>
      <c r="AH33" s="396" t="s">
        <v>6</v>
      </c>
      <c r="AI33" s="396"/>
      <c r="AJ33" s="396"/>
      <c r="AK33" s="396"/>
      <c r="AL33" s="23"/>
      <c r="AM33" s="24"/>
      <c r="AN33" s="25"/>
      <c r="AO33" s="23"/>
      <c r="AP33" s="24"/>
      <c r="AQ33" s="25"/>
      <c r="AR33" s="23"/>
      <c r="AS33" s="24"/>
      <c r="AT33" s="25"/>
    </row>
    <row r="34" spans="1:46" ht="18" customHeight="1">
      <c r="A34" s="430" t="s">
        <v>47</v>
      </c>
      <c r="B34" s="430"/>
      <c r="C34" s="430"/>
      <c r="D34" s="430"/>
      <c r="E34" s="430"/>
      <c r="F34" s="435" t="s">
        <v>45</v>
      </c>
      <c r="G34" s="436"/>
      <c r="H34" s="436"/>
      <c r="I34" s="436"/>
      <c r="J34" s="436"/>
      <c r="K34" s="436"/>
      <c r="L34" s="436"/>
      <c r="M34" s="436"/>
      <c r="N34" s="436"/>
      <c r="O34" s="436"/>
      <c r="P34" s="437"/>
      <c r="Q34" s="420" t="s">
        <v>230</v>
      </c>
      <c r="R34" s="421"/>
      <c r="S34" s="421"/>
      <c r="T34" s="422"/>
      <c r="U34" s="407"/>
      <c r="V34" s="408"/>
      <c r="W34" s="408"/>
      <c r="X34" s="409"/>
      <c r="Y34" s="420" t="s">
        <v>222</v>
      </c>
      <c r="Z34" s="421"/>
      <c r="AA34" s="421"/>
      <c r="AB34" s="422"/>
      <c r="AC34" s="407"/>
      <c r="AD34" s="408"/>
      <c r="AE34" s="408"/>
      <c r="AF34" s="408"/>
      <c r="AG34" s="409"/>
      <c r="AH34" s="628" t="s">
        <v>239</v>
      </c>
      <c r="AI34" s="629"/>
      <c r="AJ34" s="630"/>
      <c r="AK34" s="298"/>
      <c r="AL34" s="299"/>
      <c r="AM34" s="299"/>
      <c r="AN34" s="299"/>
      <c r="AO34" s="299"/>
      <c r="AP34" s="299"/>
      <c r="AQ34" s="299"/>
      <c r="AR34" s="299"/>
      <c r="AS34" s="299"/>
      <c r="AT34" s="300"/>
    </row>
    <row r="35" spans="1:46" ht="18" customHeight="1">
      <c r="A35" s="431"/>
      <c r="B35" s="431"/>
      <c r="C35" s="431"/>
      <c r="D35" s="431"/>
      <c r="E35" s="431"/>
      <c r="F35" s="432"/>
      <c r="G35" s="438"/>
      <c r="H35" s="438"/>
      <c r="I35" s="438"/>
      <c r="J35" s="438"/>
      <c r="K35" s="438"/>
      <c r="L35" s="438"/>
      <c r="M35" s="438"/>
      <c r="N35" s="438"/>
      <c r="O35" s="438"/>
      <c r="P35" s="439"/>
      <c r="Q35" s="420" t="s">
        <v>231</v>
      </c>
      <c r="R35" s="421"/>
      <c r="S35" s="421"/>
      <c r="T35" s="422"/>
      <c r="U35" s="407"/>
      <c r="V35" s="408"/>
      <c r="W35" s="408"/>
      <c r="X35" s="409"/>
      <c r="Y35" s="420" t="s">
        <v>223</v>
      </c>
      <c r="Z35" s="421"/>
      <c r="AA35" s="421"/>
      <c r="AB35" s="422"/>
      <c r="AC35" s="407"/>
      <c r="AD35" s="408"/>
      <c r="AE35" s="408"/>
      <c r="AF35" s="408"/>
      <c r="AG35" s="409"/>
      <c r="AH35" s="625"/>
      <c r="AI35" s="626"/>
      <c r="AJ35" s="626"/>
      <c r="AK35" s="626"/>
      <c r="AL35" s="626"/>
      <c r="AM35" s="626"/>
      <c r="AN35" s="626"/>
      <c r="AO35" s="626"/>
      <c r="AP35" s="626"/>
      <c r="AQ35" s="626"/>
      <c r="AR35" s="626"/>
      <c r="AS35" s="626"/>
      <c r="AT35" s="627"/>
    </row>
    <row r="36" spans="1:46" ht="18" customHeight="1">
      <c r="A36" s="431"/>
      <c r="B36" s="431"/>
      <c r="C36" s="431"/>
      <c r="D36" s="431"/>
      <c r="E36" s="431"/>
      <c r="F36" s="432"/>
      <c r="G36" s="438"/>
      <c r="H36" s="438"/>
      <c r="I36" s="438"/>
      <c r="J36" s="438"/>
      <c r="K36" s="438"/>
      <c r="L36" s="438"/>
      <c r="M36" s="438"/>
      <c r="N36" s="438"/>
      <c r="O36" s="438"/>
      <c r="P36" s="439"/>
      <c r="Q36" s="420" t="s">
        <v>232</v>
      </c>
      <c r="R36" s="421"/>
      <c r="S36" s="421"/>
      <c r="T36" s="422"/>
      <c r="U36" s="407"/>
      <c r="V36" s="408"/>
      <c r="W36" s="408"/>
      <c r="X36" s="409"/>
      <c r="Y36" s="420" t="s">
        <v>224</v>
      </c>
      <c r="Z36" s="421"/>
      <c r="AA36" s="421"/>
      <c r="AB36" s="422"/>
      <c r="AC36" s="407"/>
      <c r="AD36" s="408"/>
      <c r="AE36" s="408"/>
      <c r="AF36" s="408"/>
      <c r="AG36" s="409"/>
      <c r="AH36" s="622"/>
      <c r="AI36" s="623"/>
      <c r="AJ36" s="623"/>
      <c r="AK36" s="623"/>
      <c r="AL36" s="623"/>
      <c r="AM36" s="623"/>
      <c r="AN36" s="623"/>
      <c r="AO36" s="623"/>
      <c r="AP36" s="623"/>
      <c r="AQ36" s="623"/>
      <c r="AR36" s="623"/>
      <c r="AS36" s="623"/>
      <c r="AT36" s="624"/>
    </row>
    <row r="37" spans="1:46" ht="18" customHeight="1">
      <c r="A37" s="431"/>
      <c r="B37" s="431"/>
      <c r="C37" s="431"/>
      <c r="D37" s="431"/>
      <c r="E37" s="431"/>
      <c r="F37" s="432"/>
      <c r="G37" s="438"/>
      <c r="H37" s="438"/>
      <c r="I37" s="438"/>
      <c r="J37" s="438"/>
      <c r="K37" s="438"/>
      <c r="L37" s="438"/>
      <c r="M37" s="438"/>
      <c r="N37" s="438"/>
      <c r="O37" s="438"/>
      <c r="P37" s="439"/>
      <c r="Q37" s="420" t="s">
        <v>233</v>
      </c>
      <c r="R37" s="421"/>
      <c r="S37" s="421"/>
      <c r="T37" s="422"/>
      <c r="U37" s="407"/>
      <c r="V37" s="408"/>
      <c r="W37" s="408"/>
      <c r="X37" s="409"/>
      <c r="Y37" s="420" t="s">
        <v>225</v>
      </c>
      <c r="Z37" s="421"/>
      <c r="AA37" s="421"/>
      <c r="AB37" s="422"/>
      <c r="AC37" s="407"/>
      <c r="AD37" s="408"/>
      <c r="AE37" s="408"/>
      <c r="AF37" s="408"/>
      <c r="AG37" s="409"/>
      <c r="AH37" s="622"/>
      <c r="AI37" s="623"/>
      <c r="AJ37" s="623"/>
      <c r="AK37" s="623"/>
      <c r="AL37" s="623"/>
      <c r="AM37" s="623"/>
      <c r="AN37" s="623"/>
      <c r="AO37" s="623"/>
      <c r="AP37" s="623"/>
      <c r="AQ37" s="623"/>
      <c r="AR37" s="623"/>
      <c r="AS37" s="623"/>
      <c r="AT37" s="624"/>
    </row>
    <row r="38" spans="1:46" ht="18" customHeight="1">
      <c r="A38" s="431"/>
      <c r="B38" s="431"/>
      <c r="C38" s="431"/>
      <c r="D38" s="431"/>
      <c r="E38" s="431"/>
      <c r="F38" s="432"/>
      <c r="G38" s="438"/>
      <c r="H38" s="438"/>
      <c r="I38" s="438"/>
      <c r="J38" s="438"/>
      <c r="K38" s="438"/>
      <c r="L38" s="438"/>
      <c r="M38" s="438"/>
      <c r="N38" s="438"/>
      <c r="O38" s="438"/>
      <c r="P38" s="439"/>
      <c r="Q38" s="420" t="s">
        <v>234</v>
      </c>
      <c r="R38" s="421"/>
      <c r="S38" s="421"/>
      <c r="T38" s="422"/>
      <c r="U38" s="407"/>
      <c r="V38" s="408"/>
      <c r="W38" s="408"/>
      <c r="X38" s="409"/>
      <c r="Y38" s="420" t="s">
        <v>226</v>
      </c>
      <c r="Z38" s="421"/>
      <c r="AA38" s="421"/>
      <c r="AB38" s="422"/>
      <c r="AC38" s="407"/>
      <c r="AD38" s="408"/>
      <c r="AE38" s="408"/>
      <c r="AF38" s="408"/>
      <c r="AG38" s="409"/>
      <c r="AH38" s="622"/>
      <c r="AI38" s="623"/>
      <c r="AJ38" s="623"/>
      <c r="AK38" s="623"/>
      <c r="AL38" s="623"/>
      <c r="AM38" s="623"/>
      <c r="AN38" s="623"/>
      <c r="AO38" s="623"/>
      <c r="AP38" s="623"/>
      <c r="AQ38" s="623"/>
      <c r="AR38" s="623"/>
      <c r="AS38" s="623"/>
      <c r="AT38" s="624"/>
    </row>
    <row r="39" spans="1:46" ht="18" customHeight="1">
      <c r="A39" s="431"/>
      <c r="B39" s="431"/>
      <c r="C39" s="431"/>
      <c r="D39" s="431"/>
      <c r="E39" s="431"/>
      <c r="F39" s="432"/>
      <c r="G39" s="438"/>
      <c r="H39" s="438"/>
      <c r="I39" s="438"/>
      <c r="J39" s="438"/>
      <c r="K39" s="438"/>
      <c r="L39" s="438"/>
      <c r="M39" s="438"/>
      <c r="N39" s="438"/>
      <c r="O39" s="438"/>
      <c r="P39" s="439"/>
      <c r="Q39" s="420" t="s">
        <v>235</v>
      </c>
      <c r="R39" s="421"/>
      <c r="S39" s="421"/>
      <c r="T39" s="422"/>
      <c r="U39" s="407"/>
      <c r="V39" s="408"/>
      <c r="W39" s="408"/>
      <c r="X39" s="409"/>
      <c r="Y39" s="420" t="s">
        <v>227</v>
      </c>
      <c r="Z39" s="421"/>
      <c r="AA39" s="421"/>
      <c r="AB39" s="422"/>
      <c r="AC39" s="407"/>
      <c r="AD39" s="408"/>
      <c r="AE39" s="408"/>
      <c r="AF39" s="408"/>
      <c r="AG39" s="409"/>
      <c r="AH39" s="622"/>
      <c r="AI39" s="623"/>
      <c r="AJ39" s="623"/>
      <c r="AK39" s="623"/>
      <c r="AL39" s="623"/>
      <c r="AM39" s="623"/>
      <c r="AN39" s="623"/>
      <c r="AO39" s="623"/>
      <c r="AP39" s="623"/>
      <c r="AQ39" s="623"/>
      <c r="AR39" s="623"/>
      <c r="AS39" s="623"/>
      <c r="AT39" s="624"/>
    </row>
    <row r="40" spans="1:46" ht="18" customHeight="1">
      <c r="A40" s="431"/>
      <c r="B40" s="431"/>
      <c r="C40" s="431"/>
      <c r="D40" s="431"/>
      <c r="E40" s="431"/>
      <c r="F40" s="432"/>
      <c r="G40" s="438"/>
      <c r="H40" s="438"/>
      <c r="I40" s="438"/>
      <c r="J40" s="438"/>
      <c r="K40" s="438"/>
      <c r="L40" s="438"/>
      <c r="M40" s="438"/>
      <c r="N40" s="438"/>
      <c r="O40" s="438"/>
      <c r="P40" s="439"/>
      <c r="Q40" s="420" t="s">
        <v>236</v>
      </c>
      <c r="R40" s="421"/>
      <c r="S40" s="421"/>
      <c r="T40" s="422"/>
      <c r="U40" s="407"/>
      <c r="V40" s="408"/>
      <c r="W40" s="408"/>
      <c r="X40" s="409"/>
      <c r="Y40" s="420" t="s">
        <v>228</v>
      </c>
      <c r="Z40" s="421"/>
      <c r="AA40" s="421"/>
      <c r="AB40" s="422"/>
      <c r="AC40" s="407"/>
      <c r="AD40" s="408"/>
      <c r="AE40" s="408"/>
      <c r="AF40" s="408"/>
      <c r="AG40" s="409"/>
      <c r="AH40" s="622"/>
      <c r="AI40" s="623"/>
      <c r="AJ40" s="623"/>
      <c r="AK40" s="623"/>
      <c r="AL40" s="623"/>
      <c r="AM40" s="623"/>
      <c r="AN40" s="623"/>
      <c r="AO40" s="623"/>
      <c r="AP40" s="623"/>
      <c r="AQ40" s="623"/>
      <c r="AR40" s="623"/>
      <c r="AS40" s="623"/>
      <c r="AT40" s="624"/>
    </row>
    <row r="41" spans="1:46" ht="18" customHeight="1">
      <c r="A41" s="431"/>
      <c r="B41" s="431"/>
      <c r="C41" s="431"/>
      <c r="D41" s="431"/>
      <c r="E41" s="431"/>
      <c r="F41" s="432"/>
      <c r="G41" s="438"/>
      <c r="H41" s="438"/>
      <c r="I41" s="438"/>
      <c r="J41" s="438"/>
      <c r="K41" s="438"/>
      <c r="L41" s="438"/>
      <c r="M41" s="438"/>
      <c r="N41" s="438"/>
      <c r="O41" s="438"/>
      <c r="P41" s="439"/>
      <c r="Q41" s="420" t="s">
        <v>237</v>
      </c>
      <c r="R41" s="421"/>
      <c r="S41" s="421"/>
      <c r="T41" s="422"/>
      <c r="U41" s="407"/>
      <c r="V41" s="408"/>
      <c r="W41" s="408"/>
      <c r="X41" s="409"/>
      <c r="Y41" s="407"/>
      <c r="Z41" s="408"/>
      <c r="AA41" s="408"/>
      <c r="AB41" s="409"/>
      <c r="AC41" s="407"/>
      <c r="AD41" s="408"/>
      <c r="AE41" s="408"/>
      <c r="AF41" s="408"/>
      <c r="AG41" s="409"/>
      <c r="AH41" s="622"/>
      <c r="AI41" s="623"/>
      <c r="AJ41" s="623"/>
      <c r="AK41" s="623"/>
      <c r="AL41" s="623"/>
      <c r="AM41" s="623"/>
      <c r="AN41" s="623"/>
      <c r="AO41" s="623"/>
      <c r="AP41" s="623"/>
      <c r="AQ41" s="623"/>
      <c r="AR41" s="623"/>
      <c r="AS41" s="623"/>
      <c r="AT41" s="624"/>
    </row>
    <row r="42" spans="1:46" ht="18" customHeight="1">
      <c r="A42" s="431"/>
      <c r="B42" s="431"/>
      <c r="C42" s="431"/>
      <c r="D42" s="431"/>
      <c r="E42" s="431"/>
      <c r="F42" s="432"/>
      <c r="G42" s="438"/>
      <c r="H42" s="438"/>
      <c r="I42" s="438"/>
      <c r="J42" s="438"/>
      <c r="K42" s="438"/>
      <c r="L42" s="438"/>
      <c r="M42" s="438"/>
      <c r="N42" s="438"/>
      <c r="O42" s="438"/>
      <c r="P42" s="439"/>
      <c r="Q42" s="407"/>
      <c r="R42" s="408"/>
      <c r="S42" s="408"/>
      <c r="T42" s="409"/>
      <c r="U42" s="407"/>
      <c r="V42" s="408"/>
      <c r="W42" s="408"/>
      <c r="X42" s="409"/>
      <c r="Y42" s="407"/>
      <c r="Z42" s="408"/>
      <c r="AA42" s="408"/>
      <c r="AB42" s="409"/>
      <c r="AC42" s="407"/>
      <c r="AD42" s="408"/>
      <c r="AE42" s="408"/>
      <c r="AF42" s="408"/>
      <c r="AG42" s="409"/>
      <c r="AH42" s="622"/>
      <c r="AI42" s="623"/>
      <c r="AJ42" s="623"/>
      <c r="AK42" s="623"/>
      <c r="AL42" s="623"/>
      <c r="AM42" s="623"/>
      <c r="AN42" s="623"/>
      <c r="AO42" s="623"/>
      <c r="AP42" s="623"/>
      <c r="AQ42" s="623"/>
      <c r="AR42" s="623"/>
      <c r="AS42" s="623"/>
      <c r="AT42" s="624"/>
    </row>
    <row r="43" spans="1:46" ht="18" customHeight="1">
      <c r="A43" s="431"/>
      <c r="B43" s="431"/>
      <c r="C43" s="431"/>
      <c r="D43" s="431"/>
      <c r="E43" s="431"/>
      <c r="F43" s="432"/>
      <c r="G43" s="438"/>
      <c r="H43" s="438"/>
      <c r="I43" s="438"/>
      <c r="J43" s="438"/>
      <c r="K43" s="438"/>
      <c r="L43" s="438"/>
      <c r="M43" s="438"/>
      <c r="N43" s="438"/>
      <c r="O43" s="438"/>
      <c r="P43" s="439"/>
      <c r="Q43" s="407"/>
      <c r="R43" s="408"/>
      <c r="S43" s="408"/>
      <c r="T43" s="409"/>
      <c r="U43" s="407"/>
      <c r="V43" s="408"/>
      <c r="W43" s="408"/>
      <c r="X43" s="409"/>
      <c r="Y43" s="407"/>
      <c r="Z43" s="408"/>
      <c r="AA43" s="408"/>
      <c r="AB43" s="409"/>
      <c r="AC43" s="407"/>
      <c r="AD43" s="408"/>
      <c r="AE43" s="408"/>
      <c r="AF43" s="408"/>
      <c r="AG43" s="409"/>
      <c r="AH43" s="616"/>
      <c r="AI43" s="617"/>
      <c r="AJ43" s="617"/>
      <c r="AK43" s="617"/>
      <c r="AL43" s="617"/>
      <c r="AM43" s="617"/>
      <c r="AN43" s="617"/>
      <c r="AO43" s="617"/>
      <c r="AP43" s="617"/>
      <c r="AQ43" s="617"/>
      <c r="AR43" s="617"/>
      <c r="AS43" s="617"/>
      <c r="AT43" s="618"/>
    </row>
    <row r="44" spans="1:46" ht="18" customHeight="1">
      <c r="A44" s="430" t="s">
        <v>5</v>
      </c>
      <c r="B44" s="430"/>
      <c r="C44" s="430"/>
      <c r="D44" s="430"/>
      <c r="E44" s="430"/>
      <c r="F44" s="432"/>
      <c r="G44" s="433"/>
      <c r="H44" s="433"/>
      <c r="I44" s="433"/>
      <c r="J44" s="433"/>
      <c r="K44" s="433"/>
      <c r="L44" s="433"/>
      <c r="M44" s="433"/>
      <c r="N44" s="433"/>
      <c r="O44" s="433"/>
      <c r="P44" s="434"/>
      <c r="Q44" s="504" t="s">
        <v>229</v>
      </c>
      <c r="R44" s="505"/>
      <c r="S44" s="505"/>
      <c r="T44" s="506"/>
      <c r="U44" s="507"/>
      <c r="V44" s="508"/>
      <c r="W44" s="508"/>
      <c r="X44" s="509"/>
      <c r="Y44" s="507"/>
      <c r="Z44" s="508"/>
      <c r="AA44" s="508"/>
      <c r="AB44" s="509"/>
      <c r="AC44" s="507"/>
      <c r="AD44" s="508"/>
      <c r="AE44" s="508"/>
      <c r="AF44" s="508"/>
      <c r="AG44" s="509"/>
      <c r="AH44" s="619"/>
      <c r="AI44" s="620"/>
      <c r="AJ44" s="620"/>
      <c r="AK44" s="620"/>
      <c r="AL44" s="620"/>
      <c r="AM44" s="620"/>
      <c r="AN44" s="620"/>
      <c r="AO44" s="620"/>
      <c r="AP44" s="620"/>
      <c r="AQ44" s="620"/>
      <c r="AR44" s="620"/>
      <c r="AS44" s="620"/>
      <c r="AT44" s="621"/>
    </row>
    <row r="45" spans="1:46" ht="22.5" customHeight="1">
      <c r="A45" s="440" t="s">
        <v>8</v>
      </c>
      <c r="B45" s="441"/>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8"/>
      <c r="AH45" s="7"/>
      <c r="AI45" s="6"/>
      <c r="AJ45" s="6"/>
      <c r="AK45" s="6"/>
      <c r="AL45" s="6"/>
      <c r="AM45" s="6"/>
      <c r="AN45" s="6"/>
      <c r="AO45" s="6"/>
      <c r="AP45" s="6"/>
      <c r="AQ45" s="6"/>
      <c r="AR45" s="6"/>
      <c r="AS45" s="6"/>
      <c r="AT45" s="8"/>
    </row>
    <row r="46" spans="1:46" ht="22.5" customHeight="1">
      <c r="A46" s="9"/>
      <c r="B46" s="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0"/>
      <c r="AH46" s="9"/>
      <c r="AI46" s="2"/>
      <c r="AJ46" s="2"/>
      <c r="AK46" s="2"/>
      <c r="AL46" s="2"/>
      <c r="AM46" s="2"/>
      <c r="AN46" s="2"/>
      <c r="AO46" s="2"/>
      <c r="AP46" s="2"/>
      <c r="AQ46" s="2"/>
      <c r="AR46" s="2"/>
      <c r="AS46" s="2"/>
      <c r="AT46" s="10"/>
    </row>
    <row r="47" spans="1:46" ht="22.5" customHeight="1">
      <c r="A47" s="9"/>
      <c r="B47" s="2"/>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0"/>
      <c r="AH47" s="9"/>
      <c r="AI47" s="2"/>
      <c r="AJ47" s="2"/>
      <c r="AK47" s="2"/>
      <c r="AL47" s="2"/>
      <c r="AM47" s="2"/>
      <c r="AN47" s="2"/>
      <c r="AO47" s="2"/>
      <c r="AP47" s="2"/>
      <c r="AQ47" s="2"/>
      <c r="AR47" s="2"/>
      <c r="AS47" s="2"/>
      <c r="AT47" s="10"/>
    </row>
    <row r="48" spans="1:46" ht="22.5" customHeight="1">
      <c r="A48" s="9"/>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10"/>
      <c r="AH48" s="9"/>
      <c r="AI48" s="2"/>
      <c r="AJ48" s="2"/>
      <c r="AK48" s="2"/>
      <c r="AL48" s="2"/>
      <c r="AM48" s="2"/>
      <c r="AN48" s="2"/>
      <c r="AO48" s="2"/>
      <c r="AP48" s="2"/>
      <c r="AQ48" s="2"/>
      <c r="AR48" s="2"/>
      <c r="AS48" s="2"/>
      <c r="AT48" s="10"/>
    </row>
    <row r="49" spans="1:46" ht="11.25" customHeight="1">
      <c r="A49" s="491" t="s">
        <v>14</v>
      </c>
      <c r="B49" s="491"/>
      <c r="C49" s="491"/>
      <c r="D49" s="491"/>
      <c r="E49" s="440"/>
      <c r="F49" s="441"/>
      <c r="G49" s="442"/>
      <c r="H49" s="440" t="s">
        <v>22</v>
      </c>
      <c r="I49" s="441"/>
      <c r="J49" s="442"/>
      <c r="K49" s="440" t="s">
        <v>22</v>
      </c>
      <c r="L49" s="441"/>
      <c r="M49" s="442"/>
      <c r="N49" s="440" t="s">
        <v>23</v>
      </c>
      <c r="O49" s="441"/>
      <c r="P49" s="442"/>
      <c r="Q49" s="440" t="s">
        <v>21</v>
      </c>
      <c r="R49" s="441"/>
      <c r="S49" s="442"/>
      <c r="T49" s="440" t="s">
        <v>17</v>
      </c>
      <c r="U49" s="441"/>
      <c r="V49" s="442"/>
      <c r="W49" s="440"/>
      <c r="X49" s="441"/>
      <c r="Y49" s="442"/>
      <c r="Z49" s="440" t="s">
        <v>20</v>
      </c>
      <c r="AA49" s="441"/>
      <c r="AB49" s="442"/>
      <c r="AC49" s="440" t="s">
        <v>19</v>
      </c>
      <c r="AD49" s="441"/>
      <c r="AE49" s="442"/>
      <c r="AF49" s="440" t="s">
        <v>18</v>
      </c>
      <c r="AG49" s="441"/>
      <c r="AH49" s="442"/>
      <c r="AI49" s="440" t="s">
        <v>17</v>
      </c>
      <c r="AJ49" s="441"/>
      <c r="AK49" s="442"/>
      <c r="AL49" s="440"/>
      <c r="AM49" s="441"/>
      <c r="AN49" s="442"/>
      <c r="AO49" s="440" t="s">
        <v>16</v>
      </c>
      <c r="AP49" s="441"/>
      <c r="AQ49" s="442"/>
      <c r="AR49" s="440" t="s">
        <v>15</v>
      </c>
      <c r="AS49" s="441"/>
      <c r="AT49" s="442"/>
    </row>
    <row r="50" spans="1:46" ht="54" customHeight="1">
      <c r="A50" s="481"/>
      <c r="B50" s="482"/>
      <c r="C50" s="482"/>
      <c r="D50" s="483"/>
      <c r="E50" s="481"/>
      <c r="F50" s="482"/>
      <c r="G50" s="483"/>
      <c r="H50" s="481"/>
      <c r="I50" s="482"/>
      <c r="J50" s="483"/>
      <c r="K50" s="481"/>
      <c r="L50" s="482"/>
      <c r="M50" s="483"/>
      <c r="N50" s="481"/>
      <c r="O50" s="482"/>
      <c r="P50" s="483"/>
      <c r="Q50" s="481"/>
      <c r="R50" s="482"/>
      <c r="S50" s="483"/>
      <c r="T50" s="481"/>
      <c r="U50" s="482"/>
      <c r="V50" s="483"/>
      <c r="W50" s="481"/>
      <c r="X50" s="482"/>
      <c r="Y50" s="483"/>
      <c r="Z50" s="481"/>
      <c r="AA50" s="482"/>
      <c r="AB50" s="483"/>
      <c r="AC50" s="481"/>
      <c r="AD50" s="482"/>
      <c r="AE50" s="483"/>
      <c r="AF50" s="481"/>
      <c r="AG50" s="482"/>
      <c r="AH50" s="483"/>
      <c r="AI50" s="481"/>
      <c r="AJ50" s="482"/>
      <c r="AK50" s="483"/>
      <c r="AL50" s="481"/>
      <c r="AM50" s="482"/>
      <c r="AN50" s="483"/>
      <c r="AO50" s="481"/>
      <c r="AP50" s="482"/>
      <c r="AQ50" s="483"/>
      <c r="AR50" s="613"/>
      <c r="AS50" s="614"/>
      <c r="AT50" s="615"/>
    </row>
    <row r="51" spans="1:46"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sheetData>
  <sheetProtection selectLockedCells="1"/>
  <mergeCells count="280">
    <mergeCell ref="V4:X4"/>
    <mergeCell ref="Y4:Z4"/>
    <mergeCell ref="AA4:AB4"/>
    <mergeCell ref="AC4:AD4"/>
    <mergeCell ref="AE4:AF4"/>
    <mergeCell ref="AN1:AT1"/>
    <mergeCell ref="AN2:AN3"/>
    <mergeCell ref="AO2:AO3"/>
    <mergeCell ref="AP2:AP3"/>
    <mergeCell ref="AQ2:AQ3"/>
    <mergeCell ref="AR2:AR3"/>
    <mergeCell ref="AS2:AS3"/>
    <mergeCell ref="AT2:AT3"/>
    <mergeCell ref="AG4:AH4"/>
    <mergeCell ref="AI4:AJ4"/>
    <mergeCell ref="AK4:AL4"/>
    <mergeCell ref="AM4:AP4"/>
    <mergeCell ref="AQ4:AT4"/>
    <mergeCell ref="AO12:AT12"/>
    <mergeCell ref="V6:X6"/>
    <mergeCell ref="A10:K11"/>
    <mergeCell ref="V10:X10"/>
    <mergeCell ref="Z10:AP10"/>
    <mergeCell ref="V11:X11"/>
    <mergeCell ref="Z11:AE11"/>
    <mergeCell ref="AG11:AI11"/>
    <mergeCell ref="AK11:AP11"/>
    <mergeCell ref="A7:N8"/>
    <mergeCell ref="O7:P8"/>
    <mergeCell ref="V7:X7"/>
    <mergeCell ref="Z7:AP7"/>
    <mergeCell ref="V8:X9"/>
    <mergeCell ref="Z8:AP9"/>
    <mergeCell ref="AR11:AT11"/>
    <mergeCell ref="Z6:AF6"/>
    <mergeCell ref="AG5:AK6"/>
    <mergeCell ref="AL5:AL6"/>
    <mergeCell ref="A13:C13"/>
    <mergeCell ref="D13:W14"/>
    <mergeCell ref="X13:Z14"/>
    <mergeCell ref="AA13:AJ14"/>
    <mergeCell ref="AK13:AN13"/>
    <mergeCell ref="AO13:AT13"/>
    <mergeCell ref="T12:U12"/>
    <mergeCell ref="V12:W12"/>
    <mergeCell ref="X12:Z12"/>
    <mergeCell ref="AA12:AB12"/>
    <mergeCell ref="AC12:AD12"/>
    <mergeCell ref="AE12:AF12"/>
    <mergeCell ref="A12:C12"/>
    <mergeCell ref="D12:E12"/>
    <mergeCell ref="F12:G12"/>
    <mergeCell ref="H12:I12"/>
    <mergeCell ref="J12:K12"/>
    <mergeCell ref="L12:M12"/>
    <mergeCell ref="N12:O12"/>
    <mergeCell ref="P12:Q12"/>
    <mergeCell ref="R12:S12"/>
    <mergeCell ref="AG12:AH12"/>
    <mergeCell ref="AI12:AJ12"/>
    <mergeCell ref="AK12:AN12"/>
    <mergeCell ref="A18:E18"/>
    <mergeCell ref="F18:U18"/>
    <mergeCell ref="V18:X18"/>
    <mergeCell ref="Y18:AC18"/>
    <mergeCell ref="AD18:AL18"/>
    <mergeCell ref="AM18:AT18"/>
    <mergeCell ref="AK14:AN15"/>
    <mergeCell ref="AO14:AT15"/>
    <mergeCell ref="A15:I17"/>
    <mergeCell ref="J15:U17"/>
    <mergeCell ref="V15:AB17"/>
    <mergeCell ref="AC16:AH17"/>
    <mergeCell ref="AK16:AN17"/>
    <mergeCell ref="AO16:AT17"/>
    <mergeCell ref="A20:E20"/>
    <mergeCell ref="F20:U20"/>
    <mergeCell ref="V20:X20"/>
    <mergeCell ref="Y20:AC20"/>
    <mergeCell ref="AD20:AL20"/>
    <mergeCell ref="AM20:AT20"/>
    <mergeCell ref="A19:E19"/>
    <mergeCell ref="F19:U19"/>
    <mergeCell ref="V19:X19"/>
    <mergeCell ref="Y19:AC19"/>
    <mergeCell ref="AD19:AL19"/>
    <mergeCell ref="AM19:AT19"/>
    <mergeCell ref="A22:E22"/>
    <mergeCell ref="F22:U22"/>
    <mergeCell ref="V22:X22"/>
    <mergeCell ref="Y22:AC22"/>
    <mergeCell ref="AD22:AL22"/>
    <mergeCell ref="AM22:AT22"/>
    <mergeCell ref="A21:E21"/>
    <mergeCell ref="F21:U21"/>
    <mergeCell ref="V21:X21"/>
    <mergeCell ref="Y21:AC21"/>
    <mergeCell ref="AD21:AL21"/>
    <mergeCell ref="AM21:AT21"/>
    <mergeCell ref="A24:E24"/>
    <mergeCell ref="F24:U24"/>
    <mergeCell ref="V24:X24"/>
    <mergeCell ref="Y24:AC24"/>
    <mergeCell ref="AD24:AL24"/>
    <mergeCell ref="AM24:AT24"/>
    <mergeCell ref="A23:E23"/>
    <mergeCell ref="F23:U23"/>
    <mergeCell ref="V23:X23"/>
    <mergeCell ref="Y23:AC23"/>
    <mergeCell ref="AD23:AL23"/>
    <mergeCell ref="AM23:AT23"/>
    <mergeCell ref="A26:E26"/>
    <mergeCell ref="F26:U26"/>
    <mergeCell ref="V26:X26"/>
    <mergeCell ref="Y26:AC26"/>
    <mergeCell ref="AD26:AL26"/>
    <mergeCell ref="AM26:AT26"/>
    <mergeCell ref="A25:E25"/>
    <mergeCell ref="F25:U25"/>
    <mergeCell ref="V25:X25"/>
    <mergeCell ref="Y25:AC25"/>
    <mergeCell ref="AD25:AL25"/>
    <mergeCell ref="AM25:AT25"/>
    <mergeCell ref="V28:X28"/>
    <mergeCell ref="Y28:AC28"/>
    <mergeCell ref="AD28:AL28"/>
    <mergeCell ref="AM28:AT28"/>
    <mergeCell ref="V29:X29"/>
    <mergeCell ref="Y29:AC29"/>
    <mergeCell ref="AD29:AL29"/>
    <mergeCell ref="AM29:AT29"/>
    <mergeCell ref="A27:E27"/>
    <mergeCell ref="F27:U27"/>
    <mergeCell ref="V27:X27"/>
    <mergeCell ref="Y27:AC27"/>
    <mergeCell ref="AD27:AL27"/>
    <mergeCell ref="AM27:AT27"/>
    <mergeCell ref="R31:R32"/>
    <mergeCell ref="S31:S32"/>
    <mergeCell ref="T31:T32"/>
    <mergeCell ref="AG31:AG32"/>
    <mergeCell ref="AH31:AK31"/>
    <mergeCell ref="C32:F32"/>
    <mergeCell ref="G32:P33"/>
    <mergeCell ref="AH32:AK32"/>
    <mergeCell ref="Q33:T33"/>
    <mergeCell ref="U33:X33"/>
    <mergeCell ref="Y33:AB33"/>
    <mergeCell ref="AC33:AG33"/>
    <mergeCell ref="AH33:AK33"/>
    <mergeCell ref="AA31:AA32"/>
    <mergeCell ref="AB31:AB32"/>
    <mergeCell ref="AC31:AC32"/>
    <mergeCell ref="AD31:AD32"/>
    <mergeCell ref="A34:E34"/>
    <mergeCell ref="F34:P34"/>
    <mergeCell ref="Q34:T34"/>
    <mergeCell ref="U34:X34"/>
    <mergeCell ref="Y34:AB34"/>
    <mergeCell ref="AC34:AG34"/>
    <mergeCell ref="AH35:AT35"/>
    <mergeCell ref="AK34:AT34"/>
    <mergeCell ref="AE31:AE32"/>
    <mergeCell ref="AF31:AF32"/>
    <mergeCell ref="U31:U32"/>
    <mergeCell ref="V31:V32"/>
    <mergeCell ref="W31:W32"/>
    <mergeCell ref="X31:X32"/>
    <mergeCell ref="Y31:Y32"/>
    <mergeCell ref="Z31:Z32"/>
    <mergeCell ref="AH34:AJ34"/>
    <mergeCell ref="A30:B33"/>
    <mergeCell ref="C30:H30"/>
    <mergeCell ref="I30:P31"/>
    <mergeCell ref="Q30:Y30"/>
    <mergeCell ref="Z30:AG30"/>
    <mergeCell ref="AH30:AK30"/>
    <mergeCell ref="Q31:Q32"/>
    <mergeCell ref="A36:E36"/>
    <mergeCell ref="F36:P36"/>
    <mergeCell ref="Q36:T36"/>
    <mergeCell ref="U36:X36"/>
    <mergeCell ref="Y36:AB36"/>
    <mergeCell ref="AC36:AG36"/>
    <mergeCell ref="AH36:AT36"/>
    <mergeCell ref="A35:E35"/>
    <mergeCell ref="F35:P35"/>
    <mergeCell ref="Q35:T35"/>
    <mergeCell ref="U35:X35"/>
    <mergeCell ref="Y35:AB35"/>
    <mergeCell ref="AC35:AG35"/>
    <mergeCell ref="A38:E38"/>
    <mergeCell ref="F38:P38"/>
    <mergeCell ref="Q38:T38"/>
    <mergeCell ref="U38:X38"/>
    <mergeCell ref="Y38:AB38"/>
    <mergeCell ref="AC38:AG38"/>
    <mergeCell ref="AH37:AT37"/>
    <mergeCell ref="AH38:AT38"/>
    <mergeCell ref="A37:E37"/>
    <mergeCell ref="F37:P37"/>
    <mergeCell ref="Q37:T37"/>
    <mergeCell ref="U37:X37"/>
    <mergeCell ref="Y37:AB37"/>
    <mergeCell ref="AC37:AG37"/>
    <mergeCell ref="A40:E40"/>
    <mergeCell ref="F40:P40"/>
    <mergeCell ref="Q40:T40"/>
    <mergeCell ref="U40:X40"/>
    <mergeCell ref="Y40:AB40"/>
    <mergeCell ref="AC40:AG40"/>
    <mergeCell ref="AH39:AT39"/>
    <mergeCell ref="AH40:AT40"/>
    <mergeCell ref="A39:E39"/>
    <mergeCell ref="F39:P39"/>
    <mergeCell ref="Q39:T39"/>
    <mergeCell ref="U39:X39"/>
    <mergeCell ref="Y39:AB39"/>
    <mergeCell ref="AC39:AG39"/>
    <mergeCell ref="A42:E42"/>
    <mergeCell ref="F42:P42"/>
    <mergeCell ref="Q42:T42"/>
    <mergeCell ref="U42:X42"/>
    <mergeCell ref="Y42:AB42"/>
    <mergeCell ref="AC42:AG42"/>
    <mergeCell ref="AH41:AT41"/>
    <mergeCell ref="AH42:AT42"/>
    <mergeCell ref="A41:E41"/>
    <mergeCell ref="F41:P41"/>
    <mergeCell ref="Q41:T41"/>
    <mergeCell ref="U41:X41"/>
    <mergeCell ref="Y41:AB41"/>
    <mergeCell ref="AC41:AG41"/>
    <mergeCell ref="A44:E44"/>
    <mergeCell ref="F44:P44"/>
    <mergeCell ref="Q44:T44"/>
    <mergeCell ref="U44:X44"/>
    <mergeCell ref="Y44:AB44"/>
    <mergeCell ref="AC44:AG44"/>
    <mergeCell ref="AH43:AT43"/>
    <mergeCell ref="AH44:AT44"/>
    <mergeCell ref="A43:E43"/>
    <mergeCell ref="F43:P43"/>
    <mergeCell ref="Q43:T43"/>
    <mergeCell ref="U43:X43"/>
    <mergeCell ref="Y43:AB43"/>
    <mergeCell ref="AC43:AG43"/>
    <mergeCell ref="A45:B45"/>
    <mergeCell ref="A49:D49"/>
    <mergeCell ref="E49:G49"/>
    <mergeCell ref="H49:J49"/>
    <mergeCell ref="K49:M49"/>
    <mergeCell ref="N49:P49"/>
    <mergeCell ref="Q49:S49"/>
    <mergeCell ref="T49:V49"/>
    <mergeCell ref="W49:Y49"/>
    <mergeCell ref="AM5:AT6"/>
    <mergeCell ref="C3:R4"/>
    <mergeCell ref="AC50:AE50"/>
    <mergeCell ref="AF50:AH50"/>
    <mergeCell ref="AI50:AK50"/>
    <mergeCell ref="AL50:AN50"/>
    <mergeCell ref="AO50:AQ50"/>
    <mergeCell ref="AR50:AT50"/>
    <mergeCell ref="AR49:AT49"/>
    <mergeCell ref="A50:D50"/>
    <mergeCell ref="E50:G50"/>
    <mergeCell ref="H50:J50"/>
    <mergeCell ref="K50:M50"/>
    <mergeCell ref="N50:P50"/>
    <mergeCell ref="Q50:S50"/>
    <mergeCell ref="T50:V50"/>
    <mergeCell ref="W50:Y50"/>
    <mergeCell ref="Z50:AB50"/>
    <mergeCell ref="Z49:AB49"/>
    <mergeCell ref="AC49:AE49"/>
    <mergeCell ref="AF49:AH49"/>
    <mergeCell ref="AI49:AK49"/>
    <mergeCell ref="AL49:AN49"/>
    <mergeCell ref="AO49:AQ49"/>
  </mergeCells>
  <phoneticPr fontId="1"/>
  <dataValidations count="1">
    <dataValidation type="list" allowBlank="1" showInputMessage="1" showErrorMessage="1" sqref="A7:N8">
      <formula1>"川口土木建築工業株式会社,朝日総業株式会社"</formula1>
    </dataValidation>
  </dataValidations>
  <printOptions horizontalCentered="1"/>
  <pageMargins left="0.19685039370078741" right="0.19685039370078741" top="0.39370078740157483" bottom="0.19685039370078741" header="0.31496062992125984" footer="0.31496062992125984"/>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pageSetUpPr fitToPage="1"/>
  </sheetPr>
  <dimension ref="A1:U44"/>
  <sheetViews>
    <sheetView showZeros="0" zoomScale="64" zoomScaleNormal="64" workbookViewId="0">
      <selection activeCell="A5" sqref="A5:F6"/>
    </sheetView>
  </sheetViews>
  <sheetFormatPr defaultRowHeight="10.5"/>
  <cols>
    <col min="1" max="1" width="2.625" style="29" customWidth="1"/>
    <col min="2" max="2" width="6.25" style="29" customWidth="1"/>
    <col min="3" max="3" width="7.5" style="29" customWidth="1"/>
    <col min="4" max="5" width="4.375" style="29" customWidth="1"/>
    <col min="6" max="6" width="16.375" style="29" customWidth="1"/>
    <col min="7" max="7" width="3.125" style="29" customWidth="1"/>
    <col min="8" max="8" width="10.5" style="29" customWidth="1"/>
    <col min="9" max="9" width="2.5" style="29" customWidth="1"/>
    <col min="10" max="11" width="4.625" style="29" customWidth="1"/>
    <col min="12" max="12" width="3.125" style="29" customWidth="1"/>
    <col min="13" max="13" width="1.5" style="29" customWidth="1"/>
    <col min="14" max="14" width="3.125" style="29" customWidth="1"/>
    <col min="15" max="20" width="4.625" style="29" customWidth="1"/>
    <col min="21" max="256" width="9" style="29"/>
    <col min="257" max="257" width="2.625" style="29" customWidth="1"/>
    <col min="258" max="258" width="6.25" style="29" customWidth="1"/>
    <col min="259" max="259" width="7.5" style="29" customWidth="1"/>
    <col min="260" max="261" width="4.375" style="29" customWidth="1"/>
    <col min="262" max="262" width="16.375" style="29" customWidth="1"/>
    <col min="263" max="263" width="3.125" style="29" customWidth="1"/>
    <col min="264" max="264" width="10.5" style="29" customWidth="1"/>
    <col min="265" max="265" width="2.5" style="29" customWidth="1"/>
    <col min="266" max="267" width="4.625" style="29" customWidth="1"/>
    <col min="268" max="268" width="3.125" style="29" customWidth="1"/>
    <col min="269" max="269" width="1.5" style="29" customWidth="1"/>
    <col min="270" max="270" width="3.125" style="29" customWidth="1"/>
    <col min="271" max="276" width="4.625" style="29" customWidth="1"/>
    <col min="277" max="512" width="9" style="29"/>
    <col min="513" max="513" width="2.625" style="29" customWidth="1"/>
    <col min="514" max="514" width="6.25" style="29" customWidth="1"/>
    <col min="515" max="515" width="7.5" style="29" customWidth="1"/>
    <col min="516" max="517" width="4.375" style="29" customWidth="1"/>
    <col min="518" max="518" width="16.375" style="29" customWidth="1"/>
    <col min="519" max="519" width="3.125" style="29" customWidth="1"/>
    <col min="520" max="520" width="10.5" style="29" customWidth="1"/>
    <col min="521" max="521" width="2.5" style="29" customWidth="1"/>
    <col min="522" max="523" width="4.625" style="29" customWidth="1"/>
    <col min="524" max="524" width="3.125" style="29" customWidth="1"/>
    <col min="525" max="525" width="1.5" style="29" customWidth="1"/>
    <col min="526" max="526" width="3.125" style="29" customWidth="1"/>
    <col min="527" max="532" width="4.625" style="29" customWidth="1"/>
    <col min="533" max="768" width="9" style="29"/>
    <col min="769" max="769" width="2.625" style="29" customWidth="1"/>
    <col min="770" max="770" width="6.25" style="29" customWidth="1"/>
    <col min="771" max="771" width="7.5" style="29" customWidth="1"/>
    <col min="772" max="773" width="4.375" style="29" customWidth="1"/>
    <col min="774" max="774" width="16.375" style="29" customWidth="1"/>
    <col min="775" max="775" width="3.125" style="29" customWidth="1"/>
    <col min="776" max="776" width="10.5" style="29" customWidth="1"/>
    <col min="777" max="777" width="2.5" style="29" customWidth="1"/>
    <col min="778" max="779" width="4.625" style="29" customWidth="1"/>
    <col min="780" max="780" width="3.125" style="29" customWidth="1"/>
    <col min="781" max="781" width="1.5" style="29" customWidth="1"/>
    <col min="782" max="782" width="3.125" style="29" customWidth="1"/>
    <col min="783" max="788" width="4.625" style="29" customWidth="1"/>
    <col min="789" max="1024" width="9" style="29"/>
    <col min="1025" max="1025" width="2.625" style="29" customWidth="1"/>
    <col min="1026" max="1026" width="6.25" style="29" customWidth="1"/>
    <col min="1027" max="1027" width="7.5" style="29" customWidth="1"/>
    <col min="1028" max="1029" width="4.375" style="29" customWidth="1"/>
    <col min="1030" max="1030" width="16.375" style="29" customWidth="1"/>
    <col min="1031" max="1031" width="3.125" style="29" customWidth="1"/>
    <col min="1032" max="1032" width="10.5" style="29" customWidth="1"/>
    <col min="1033" max="1033" width="2.5" style="29" customWidth="1"/>
    <col min="1034" max="1035" width="4.625" style="29" customWidth="1"/>
    <col min="1036" max="1036" width="3.125" style="29" customWidth="1"/>
    <col min="1037" max="1037" width="1.5" style="29" customWidth="1"/>
    <col min="1038" max="1038" width="3.125" style="29" customWidth="1"/>
    <col min="1039" max="1044" width="4.625" style="29" customWidth="1"/>
    <col min="1045" max="1280" width="9" style="29"/>
    <col min="1281" max="1281" width="2.625" style="29" customWidth="1"/>
    <col min="1282" max="1282" width="6.25" style="29" customWidth="1"/>
    <col min="1283" max="1283" width="7.5" style="29" customWidth="1"/>
    <col min="1284" max="1285" width="4.375" style="29" customWidth="1"/>
    <col min="1286" max="1286" width="16.375" style="29" customWidth="1"/>
    <col min="1287" max="1287" width="3.125" style="29" customWidth="1"/>
    <col min="1288" max="1288" width="10.5" style="29" customWidth="1"/>
    <col min="1289" max="1289" width="2.5" style="29" customWidth="1"/>
    <col min="1290" max="1291" width="4.625" style="29" customWidth="1"/>
    <col min="1292" max="1292" width="3.125" style="29" customWidth="1"/>
    <col min="1293" max="1293" width="1.5" style="29" customWidth="1"/>
    <col min="1294" max="1294" width="3.125" style="29" customWidth="1"/>
    <col min="1295" max="1300" width="4.625" style="29" customWidth="1"/>
    <col min="1301" max="1536" width="9" style="29"/>
    <col min="1537" max="1537" width="2.625" style="29" customWidth="1"/>
    <col min="1538" max="1538" width="6.25" style="29" customWidth="1"/>
    <col min="1539" max="1539" width="7.5" style="29" customWidth="1"/>
    <col min="1540" max="1541" width="4.375" style="29" customWidth="1"/>
    <col min="1542" max="1542" width="16.375" style="29" customWidth="1"/>
    <col min="1543" max="1543" width="3.125" style="29" customWidth="1"/>
    <col min="1544" max="1544" width="10.5" style="29" customWidth="1"/>
    <col min="1545" max="1545" width="2.5" style="29" customWidth="1"/>
    <col min="1546" max="1547" width="4.625" style="29" customWidth="1"/>
    <col min="1548" max="1548" width="3.125" style="29" customWidth="1"/>
    <col min="1549" max="1549" width="1.5" style="29" customWidth="1"/>
    <col min="1550" max="1550" width="3.125" style="29" customWidth="1"/>
    <col min="1551" max="1556" width="4.625" style="29" customWidth="1"/>
    <col min="1557" max="1792" width="9" style="29"/>
    <col min="1793" max="1793" width="2.625" style="29" customWidth="1"/>
    <col min="1794" max="1794" width="6.25" style="29" customWidth="1"/>
    <col min="1795" max="1795" width="7.5" style="29" customWidth="1"/>
    <col min="1796" max="1797" width="4.375" style="29" customWidth="1"/>
    <col min="1798" max="1798" width="16.375" style="29" customWidth="1"/>
    <col min="1799" max="1799" width="3.125" style="29" customWidth="1"/>
    <col min="1800" max="1800" width="10.5" style="29" customWidth="1"/>
    <col min="1801" max="1801" width="2.5" style="29" customWidth="1"/>
    <col min="1802" max="1803" width="4.625" style="29" customWidth="1"/>
    <col min="1804" max="1804" width="3.125" style="29" customWidth="1"/>
    <col min="1805" max="1805" width="1.5" style="29" customWidth="1"/>
    <col min="1806" max="1806" width="3.125" style="29" customWidth="1"/>
    <col min="1807" max="1812" width="4.625" style="29" customWidth="1"/>
    <col min="1813" max="2048" width="9" style="29"/>
    <col min="2049" max="2049" width="2.625" style="29" customWidth="1"/>
    <col min="2050" max="2050" width="6.25" style="29" customWidth="1"/>
    <col min="2051" max="2051" width="7.5" style="29" customWidth="1"/>
    <col min="2052" max="2053" width="4.375" style="29" customWidth="1"/>
    <col min="2054" max="2054" width="16.375" style="29" customWidth="1"/>
    <col min="2055" max="2055" width="3.125" style="29" customWidth="1"/>
    <col min="2056" max="2056" width="10.5" style="29" customWidth="1"/>
    <col min="2057" max="2057" width="2.5" style="29" customWidth="1"/>
    <col min="2058" max="2059" width="4.625" style="29" customWidth="1"/>
    <col min="2060" max="2060" width="3.125" style="29" customWidth="1"/>
    <col min="2061" max="2061" width="1.5" style="29" customWidth="1"/>
    <col min="2062" max="2062" width="3.125" style="29" customWidth="1"/>
    <col min="2063" max="2068" width="4.625" style="29" customWidth="1"/>
    <col min="2069" max="2304" width="9" style="29"/>
    <col min="2305" max="2305" width="2.625" style="29" customWidth="1"/>
    <col min="2306" max="2306" width="6.25" style="29" customWidth="1"/>
    <col min="2307" max="2307" width="7.5" style="29" customWidth="1"/>
    <col min="2308" max="2309" width="4.375" style="29" customWidth="1"/>
    <col min="2310" max="2310" width="16.375" style="29" customWidth="1"/>
    <col min="2311" max="2311" width="3.125" style="29" customWidth="1"/>
    <col min="2312" max="2312" width="10.5" style="29" customWidth="1"/>
    <col min="2313" max="2313" width="2.5" style="29" customWidth="1"/>
    <col min="2314" max="2315" width="4.625" style="29" customWidth="1"/>
    <col min="2316" max="2316" width="3.125" style="29" customWidth="1"/>
    <col min="2317" max="2317" width="1.5" style="29" customWidth="1"/>
    <col min="2318" max="2318" width="3.125" style="29" customWidth="1"/>
    <col min="2319" max="2324" width="4.625" style="29" customWidth="1"/>
    <col min="2325" max="2560" width="9" style="29"/>
    <col min="2561" max="2561" width="2.625" style="29" customWidth="1"/>
    <col min="2562" max="2562" width="6.25" style="29" customWidth="1"/>
    <col min="2563" max="2563" width="7.5" style="29" customWidth="1"/>
    <col min="2564" max="2565" width="4.375" style="29" customWidth="1"/>
    <col min="2566" max="2566" width="16.375" style="29" customWidth="1"/>
    <col min="2567" max="2567" width="3.125" style="29" customWidth="1"/>
    <col min="2568" max="2568" width="10.5" style="29" customWidth="1"/>
    <col min="2569" max="2569" width="2.5" style="29" customWidth="1"/>
    <col min="2570" max="2571" width="4.625" style="29" customWidth="1"/>
    <col min="2572" max="2572" width="3.125" style="29" customWidth="1"/>
    <col min="2573" max="2573" width="1.5" style="29" customWidth="1"/>
    <col min="2574" max="2574" width="3.125" style="29" customWidth="1"/>
    <col min="2575" max="2580" width="4.625" style="29" customWidth="1"/>
    <col min="2581" max="2816" width="9" style="29"/>
    <col min="2817" max="2817" width="2.625" style="29" customWidth="1"/>
    <col min="2818" max="2818" width="6.25" style="29" customWidth="1"/>
    <col min="2819" max="2819" width="7.5" style="29" customWidth="1"/>
    <col min="2820" max="2821" width="4.375" style="29" customWidth="1"/>
    <col min="2822" max="2822" width="16.375" style="29" customWidth="1"/>
    <col min="2823" max="2823" width="3.125" style="29" customWidth="1"/>
    <col min="2824" max="2824" width="10.5" style="29" customWidth="1"/>
    <col min="2825" max="2825" width="2.5" style="29" customWidth="1"/>
    <col min="2826" max="2827" width="4.625" style="29" customWidth="1"/>
    <col min="2828" max="2828" width="3.125" style="29" customWidth="1"/>
    <col min="2829" max="2829" width="1.5" style="29" customWidth="1"/>
    <col min="2830" max="2830" width="3.125" style="29" customWidth="1"/>
    <col min="2831" max="2836" width="4.625" style="29" customWidth="1"/>
    <col min="2837" max="3072" width="9" style="29"/>
    <col min="3073" max="3073" width="2.625" style="29" customWidth="1"/>
    <col min="3074" max="3074" width="6.25" style="29" customWidth="1"/>
    <col min="3075" max="3075" width="7.5" style="29" customWidth="1"/>
    <col min="3076" max="3077" width="4.375" style="29" customWidth="1"/>
    <col min="3078" max="3078" width="16.375" style="29" customWidth="1"/>
    <col min="3079" max="3079" width="3.125" style="29" customWidth="1"/>
    <col min="3080" max="3080" width="10.5" style="29" customWidth="1"/>
    <col min="3081" max="3081" width="2.5" style="29" customWidth="1"/>
    <col min="3082" max="3083" width="4.625" style="29" customWidth="1"/>
    <col min="3084" max="3084" width="3.125" style="29" customWidth="1"/>
    <col min="3085" max="3085" width="1.5" style="29" customWidth="1"/>
    <col min="3086" max="3086" width="3.125" style="29" customWidth="1"/>
    <col min="3087" max="3092" width="4.625" style="29" customWidth="1"/>
    <col min="3093" max="3328" width="9" style="29"/>
    <col min="3329" max="3329" width="2.625" style="29" customWidth="1"/>
    <col min="3330" max="3330" width="6.25" style="29" customWidth="1"/>
    <col min="3331" max="3331" width="7.5" style="29" customWidth="1"/>
    <col min="3332" max="3333" width="4.375" style="29" customWidth="1"/>
    <col min="3334" max="3334" width="16.375" style="29" customWidth="1"/>
    <col min="3335" max="3335" width="3.125" style="29" customWidth="1"/>
    <col min="3336" max="3336" width="10.5" style="29" customWidth="1"/>
    <col min="3337" max="3337" width="2.5" style="29" customWidth="1"/>
    <col min="3338" max="3339" width="4.625" style="29" customWidth="1"/>
    <col min="3340" max="3340" width="3.125" style="29" customWidth="1"/>
    <col min="3341" max="3341" width="1.5" style="29" customWidth="1"/>
    <col min="3342" max="3342" width="3.125" style="29" customWidth="1"/>
    <col min="3343" max="3348" width="4.625" style="29" customWidth="1"/>
    <col min="3349" max="3584" width="9" style="29"/>
    <col min="3585" max="3585" width="2.625" style="29" customWidth="1"/>
    <col min="3586" max="3586" width="6.25" style="29" customWidth="1"/>
    <col min="3587" max="3587" width="7.5" style="29" customWidth="1"/>
    <col min="3588" max="3589" width="4.375" style="29" customWidth="1"/>
    <col min="3590" max="3590" width="16.375" style="29" customWidth="1"/>
    <col min="3591" max="3591" width="3.125" style="29" customWidth="1"/>
    <col min="3592" max="3592" width="10.5" style="29" customWidth="1"/>
    <col min="3593" max="3593" width="2.5" style="29" customWidth="1"/>
    <col min="3594" max="3595" width="4.625" style="29" customWidth="1"/>
    <col min="3596" max="3596" width="3.125" style="29" customWidth="1"/>
    <col min="3597" max="3597" width="1.5" style="29" customWidth="1"/>
    <col min="3598" max="3598" width="3.125" style="29" customWidth="1"/>
    <col min="3599" max="3604" width="4.625" style="29" customWidth="1"/>
    <col min="3605" max="3840" width="9" style="29"/>
    <col min="3841" max="3841" width="2.625" style="29" customWidth="1"/>
    <col min="3842" max="3842" width="6.25" style="29" customWidth="1"/>
    <col min="3843" max="3843" width="7.5" style="29" customWidth="1"/>
    <col min="3844" max="3845" width="4.375" style="29" customWidth="1"/>
    <col min="3846" max="3846" width="16.375" style="29" customWidth="1"/>
    <col min="3847" max="3847" width="3.125" style="29" customWidth="1"/>
    <col min="3848" max="3848" width="10.5" style="29" customWidth="1"/>
    <col min="3849" max="3849" width="2.5" style="29" customWidth="1"/>
    <col min="3850" max="3851" width="4.625" style="29" customWidth="1"/>
    <col min="3852" max="3852" width="3.125" style="29" customWidth="1"/>
    <col min="3853" max="3853" width="1.5" style="29" customWidth="1"/>
    <col min="3854" max="3854" width="3.125" style="29" customWidth="1"/>
    <col min="3855" max="3860" width="4.625" style="29" customWidth="1"/>
    <col min="3861" max="4096" width="9" style="29"/>
    <col min="4097" max="4097" width="2.625" style="29" customWidth="1"/>
    <col min="4098" max="4098" width="6.25" style="29" customWidth="1"/>
    <col min="4099" max="4099" width="7.5" style="29" customWidth="1"/>
    <col min="4100" max="4101" width="4.375" style="29" customWidth="1"/>
    <col min="4102" max="4102" width="16.375" style="29" customWidth="1"/>
    <col min="4103" max="4103" width="3.125" style="29" customWidth="1"/>
    <col min="4104" max="4104" width="10.5" style="29" customWidth="1"/>
    <col min="4105" max="4105" width="2.5" style="29" customWidth="1"/>
    <col min="4106" max="4107" width="4.625" style="29" customWidth="1"/>
    <col min="4108" max="4108" width="3.125" style="29" customWidth="1"/>
    <col min="4109" max="4109" width="1.5" style="29" customWidth="1"/>
    <col min="4110" max="4110" width="3.125" style="29" customWidth="1"/>
    <col min="4111" max="4116" width="4.625" style="29" customWidth="1"/>
    <col min="4117" max="4352" width="9" style="29"/>
    <col min="4353" max="4353" width="2.625" style="29" customWidth="1"/>
    <col min="4354" max="4354" width="6.25" style="29" customWidth="1"/>
    <col min="4355" max="4355" width="7.5" style="29" customWidth="1"/>
    <col min="4356" max="4357" width="4.375" style="29" customWidth="1"/>
    <col min="4358" max="4358" width="16.375" style="29" customWidth="1"/>
    <col min="4359" max="4359" width="3.125" style="29" customWidth="1"/>
    <col min="4360" max="4360" width="10.5" style="29" customWidth="1"/>
    <col min="4361" max="4361" width="2.5" style="29" customWidth="1"/>
    <col min="4362" max="4363" width="4.625" style="29" customWidth="1"/>
    <col min="4364" max="4364" width="3.125" style="29" customWidth="1"/>
    <col min="4365" max="4365" width="1.5" style="29" customWidth="1"/>
    <col min="4366" max="4366" width="3.125" style="29" customWidth="1"/>
    <col min="4367" max="4372" width="4.625" style="29" customWidth="1"/>
    <col min="4373" max="4608" width="9" style="29"/>
    <col min="4609" max="4609" width="2.625" style="29" customWidth="1"/>
    <col min="4610" max="4610" width="6.25" style="29" customWidth="1"/>
    <col min="4611" max="4611" width="7.5" style="29" customWidth="1"/>
    <col min="4612" max="4613" width="4.375" style="29" customWidth="1"/>
    <col min="4614" max="4614" width="16.375" style="29" customWidth="1"/>
    <col min="4615" max="4615" width="3.125" style="29" customWidth="1"/>
    <col min="4616" max="4616" width="10.5" style="29" customWidth="1"/>
    <col min="4617" max="4617" width="2.5" style="29" customWidth="1"/>
    <col min="4618" max="4619" width="4.625" style="29" customWidth="1"/>
    <col min="4620" max="4620" width="3.125" style="29" customWidth="1"/>
    <col min="4621" max="4621" width="1.5" style="29" customWidth="1"/>
    <col min="4622" max="4622" width="3.125" style="29" customWidth="1"/>
    <col min="4623" max="4628" width="4.625" style="29" customWidth="1"/>
    <col min="4629" max="4864" width="9" style="29"/>
    <col min="4865" max="4865" width="2.625" style="29" customWidth="1"/>
    <col min="4866" max="4866" width="6.25" style="29" customWidth="1"/>
    <col min="4867" max="4867" width="7.5" style="29" customWidth="1"/>
    <col min="4868" max="4869" width="4.375" style="29" customWidth="1"/>
    <col min="4870" max="4870" width="16.375" style="29" customWidth="1"/>
    <col min="4871" max="4871" width="3.125" style="29" customWidth="1"/>
    <col min="4872" max="4872" width="10.5" style="29" customWidth="1"/>
    <col min="4873" max="4873" width="2.5" style="29" customWidth="1"/>
    <col min="4874" max="4875" width="4.625" style="29" customWidth="1"/>
    <col min="4876" max="4876" width="3.125" style="29" customWidth="1"/>
    <col min="4877" max="4877" width="1.5" style="29" customWidth="1"/>
    <col min="4878" max="4878" width="3.125" style="29" customWidth="1"/>
    <col min="4879" max="4884" width="4.625" style="29" customWidth="1"/>
    <col min="4885" max="5120" width="9" style="29"/>
    <col min="5121" max="5121" width="2.625" style="29" customWidth="1"/>
    <col min="5122" max="5122" width="6.25" style="29" customWidth="1"/>
    <col min="5123" max="5123" width="7.5" style="29" customWidth="1"/>
    <col min="5124" max="5125" width="4.375" style="29" customWidth="1"/>
    <col min="5126" max="5126" width="16.375" style="29" customWidth="1"/>
    <col min="5127" max="5127" width="3.125" style="29" customWidth="1"/>
    <col min="5128" max="5128" width="10.5" style="29" customWidth="1"/>
    <col min="5129" max="5129" width="2.5" style="29" customWidth="1"/>
    <col min="5130" max="5131" width="4.625" style="29" customWidth="1"/>
    <col min="5132" max="5132" width="3.125" style="29" customWidth="1"/>
    <col min="5133" max="5133" width="1.5" style="29" customWidth="1"/>
    <col min="5134" max="5134" width="3.125" style="29" customWidth="1"/>
    <col min="5135" max="5140" width="4.625" style="29" customWidth="1"/>
    <col min="5141" max="5376" width="9" style="29"/>
    <col min="5377" max="5377" width="2.625" style="29" customWidth="1"/>
    <col min="5378" max="5378" width="6.25" style="29" customWidth="1"/>
    <col min="5379" max="5379" width="7.5" style="29" customWidth="1"/>
    <col min="5380" max="5381" width="4.375" style="29" customWidth="1"/>
    <col min="5382" max="5382" width="16.375" style="29" customWidth="1"/>
    <col min="5383" max="5383" width="3.125" style="29" customWidth="1"/>
    <col min="5384" max="5384" width="10.5" style="29" customWidth="1"/>
    <col min="5385" max="5385" width="2.5" style="29" customWidth="1"/>
    <col min="5386" max="5387" width="4.625" style="29" customWidth="1"/>
    <col min="5388" max="5388" width="3.125" style="29" customWidth="1"/>
    <col min="5389" max="5389" width="1.5" style="29" customWidth="1"/>
    <col min="5390" max="5390" width="3.125" style="29" customWidth="1"/>
    <col min="5391" max="5396" width="4.625" style="29" customWidth="1"/>
    <col min="5397" max="5632" width="9" style="29"/>
    <col min="5633" max="5633" width="2.625" style="29" customWidth="1"/>
    <col min="5634" max="5634" width="6.25" style="29" customWidth="1"/>
    <col min="5635" max="5635" width="7.5" style="29" customWidth="1"/>
    <col min="5636" max="5637" width="4.375" style="29" customWidth="1"/>
    <col min="5638" max="5638" width="16.375" style="29" customWidth="1"/>
    <col min="5639" max="5639" width="3.125" style="29" customWidth="1"/>
    <col min="5640" max="5640" width="10.5" style="29" customWidth="1"/>
    <col min="5641" max="5641" width="2.5" style="29" customWidth="1"/>
    <col min="5642" max="5643" width="4.625" style="29" customWidth="1"/>
    <col min="5644" max="5644" width="3.125" style="29" customWidth="1"/>
    <col min="5645" max="5645" width="1.5" style="29" customWidth="1"/>
    <col min="5646" max="5646" width="3.125" style="29" customWidth="1"/>
    <col min="5647" max="5652" width="4.625" style="29" customWidth="1"/>
    <col min="5653" max="5888" width="9" style="29"/>
    <col min="5889" max="5889" width="2.625" style="29" customWidth="1"/>
    <col min="5890" max="5890" width="6.25" style="29" customWidth="1"/>
    <col min="5891" max="5891" width="7.5" style="29" customWidth="1"/>
    <col min="5892" max="5893" width="4.375" style="29" customWidth="1"/>
    <col min="5894" max="5894" width="16.375" style="29" customWidth="1"/>
    <col min="5895" max="5895" width="3.125" style="29" customWidth="1"/>
    <col min="5896" max="5896" width="10.5" style="29" customWidth="1"/>
    <col min="5897" max="5897" width="2.5" style="29" customWidth="1"/>
    <col min="5898" max="5899" width="4.625" style="29" customWidth="1"/>
    <col min="5900" max="5900" width="3.125" style="29" customWidth="1"/>
    <col min="5901" max="5901" width="1.5" style="29" customWidth="1"/>
    <col min="5902" max="5902" width="3.125" style="29" customWidth="1"/>
    <col min="5903" max="5908" width="4.625" style="29" customWidth="1"/>
    <col min="5909" max="6144" width="9" style="29"/>
    <col min="6145" max="6145" width="2.625" style="29" customWidth="1"/>
    <col min="6146" max="6146" width="6.25" style="29" customWidth="1"/>
    <col min="6147" max="6147" width="7.5" style="29" customWidth="1"/>
    <col min="6148" max="6149" width="4.375" style="29" customWidth="1"/>
    <col min="6150" max="6150" width="16.375" style="29" customWidth="1"/>
    <col min="6151" max="6151" width="3.125" style="29" customWidth="1"/>
    <col min="6152" max="6152" width="10.5" style="29" customWidth="1"/>
    <col min="6153" max="6153" width="2.5" style="29" customWidth="1"/>
    <col min="6154" max="6155" width="4.625" style="29" customWidth="1"/>
    <col min="6156" max="6156" width="3.125" style="29" customWidth="1"/>
    <col min="6157" max="6157" width="1.5" style="29" customWidth="1"/>
    <col min="6158" max="6158" width="3.125" style="29" customWidth="1"/>
    <col min="6159" max="6164" width="4.625" style="29" customWidth="1"/>
    <col min="6165" max="6400" width="9" style="29"/>
    <col min="6401" max="6401" width="2.625" style="29" customWidth="1"/>
    <col min="6402" max="6402" width="6.25" style="29" customWidth="1"/>
    <col min="6403" max="6403" width="7.5" style="29" customWidth="1"/>
    <col min="6404" max="6405" width="4.375" style="29" customWidth="1"/>
    <col min="6406" max="6406" width="16.375" style="29" customWidth="1"/>
    <col min="6407" max="6407" width="3.125" style="29" customWidth="1"/>
    <col min="6408" max="6408" width="10.5" style="29" customWidth="1"/>
    <col min="6409" max="6409" width="2.5" style="29" customWidth="1"/>
    <col min="6410" max="6411" width="4.625" style="29" customWidth="1"/>
    <col min="6412" max="6412" width="3.125" style="29" customWidth="1"/>
    <col min="6413" max="6413" width="1.5" style="29" customWidth="1"/>
    <col min="6414" max="6414" width="3.125" style="29" customWidth="1"/>
    <col min="6415" max="6420" width="4.625" style="29" customWidth="1"/>
    <col min="6421" max="6656" width="9" style="29"/>
    <col min="6657" max="6657" width="2.625" style="29" customWidth="1"/>
    <col min="6658" max="6658" width="6.25" style="29" customWidth="1"/>
    <col min="6659" max="6659" width="7.5" style="29" customWidth="1"/>
    <col min="6660" max="6661" width="4.375" style="29" customWidth="1"/>
    <col min="6662" max="6662" width="16.375" style="29" customWidth="1"/>
    <col min="6663" max="6663" width="3.125" style="29" customWidth="1"/>
    <col min="6664" max="6664" width="10.5" style="29" customWidth="1"/>
    <col min="6665" max="6665" width="2.5" style="29" customWidth="1"/>
    <col min="6666" max="6667" width="4.625" style="29" customWidth="1"/>
    <col min="6668" max="6668" width="3.125" style="29" customWidth="1"/>
    <col min="6669" max="6669" width="1.5" style="29" customWidth="1"/>
    <col min="6670" max="6670" width="3.125" style="29" customWidth="1"/>
    <col min="6671" max="6676" width="4.625" style="29" customWidth="1"/>
    <col min="6677" max="6912" width="9" style="29"/>
    <col min="6913" max="6913" width="2.625" style="29" customWidth="1"/>
    <col min="6914" max="6914" width="6.25" style="29" customWidth="1"/>
    <col min="6915" max="6915" width="7.5" style="29" customWidth="1"/>
    <col min="6916" max="6917" width="4.375" style="29" customWidth="1"/>
    <col min="6918" max="6918" width="16.375" style="29" customWidth="1"/>
    <col min="6919" max="6919" width="3.125" style="29" customWidth="1"/>
    <col min="6920" max="6920" width="10.5" style="29" customWidth="1"/>
    <col min="6921" max="6921" width="2.5" style="29" customWidth="1"/>
    <col min="6922" max="6923" width="4.625" style="29" customWidth="1"/>
    <col min="6924" max="6924" width="3.125" style="29" customWidth="1"/>
    <col min="6925" max="6925" width="1.5" style="29" customWidth="1"/>
    <col min="6926" max="6926" width="3.125" style="29" customWidth="1"/>
    <col min="6927" max="6932" width="4.625" style="29" customWidth="1"/>
    <col min="6933" max="7168" width="9" style="29"/>
    <col min="7169" max="7169" width="2.625" style="29" customWidth="1"/>
    <col min="7170" max="7170" width="6.25" style="29" customWidth="1"/>
    <col min="7171" max="7171" width="7.5" style="29" customWidth="1"/>
    <col min="7172" max="7173" width="4.375" style="29" customWidth="1"/>
    <col min="7174" max="7174" width="16.375" style="29" customWidth="1"/>
    <col min="7175" max="7175" width="3.125" style="29" customWidth="1"/>
    <col min="7176" max="7176" width="10.5" style="29" customWidth="1"/>
    <col min="7177" max="7177" width="2.5" style="29" customWidth="1"/>
    <col min="7178" max="7179" width="4.625" style="29" customWidth="1"/>
    <col min="7180" max="7180" width="3.125" style="29" customWidth="1"/>
    <col min="7181" max="7181" width="1.5" style="29" customWidth="1"/>
    <col min="7182" max="7182" width="3.125" style="29" customWidth="1"/>
    <col min="7183" max="7188" width="4.625" style="29" customWidth="1"/>
    <col min="7189" max="7424" width="9" style="29"/>
    <col min="7425" max="7425" width="2.625" style="29" customWidth="1"/>
    <col min="7426" max="7426" width="6.25" style="29" customWidth="1"/>
    <col min="7427" max="7427" width="7.5" style="29" customWidth="1"/>
    <col min="7428" max="7429" width="4.375" style="29" customWidth="1"/>
    <col min="7430" max="7430" width="16.375" style="29" customWidth="1"/>
    <col min="7431" max="7431" width="3.125" style="29" customWidth="1"/>
    <col min="7432" max="7432" width="10.5" style="29" customWidth="1"/>
    <col min="7433" max="7433" width="2.5" style="29" customWidth="1"/>
    <col min="7434" max="7435" width="4.625" style="29" customWidth="1"/>
    <col min="7436" max="7436" width="3.125" style="29" customWidth="1"/>
    <col min="7437" max="7437" width="1.5" style="29" customWidth="1"/>
    <col min="7438" max="7438" width="3.125" style="29" customWidth="1"/>
    <col min="7439" max="7444" width="4.625" style="29" customWidth="1"/>
    <col min="7445" max="7680" width="9" style="29"/>
    <col min="7681" max="7681" width="2.625" style="29" customWidth="1"/>
    <col min="7682" max="7682" width="6.25" style="29" customWidth="1"/>
    <col min="7683" max="7683" width="7.5" style="29" customWidth="1"/>
    <col min="7684" max="7685" width="4.375" style="29" customWidth="1"/>
    <col min="7686" max="7686" width="16.375" style="29" customWidth="1"/>
    <col min="7687" max="7687" width="3.125" style="29" customWidth="1"/>
    <col min="7688" max="7688" width="10.5" style="29" customWidth="1"/>
    <col min="7689" max="7689" width="2.5" style="29" customWidth="1"/>
    <col min="7690" max="7691" width="4.625" style="29" customWidth="1"/>
    <col min="7692" max="7692" width="3.125" style="29" customWidth="1"/>
    <col min="7693" max="7693" width="1.5" style="29" customWidth="1"/>
    <col min="7694" max="7694" width="3.125" style="29" customWidth="1"/>
    <col min="7695" max="7700" width="4.625" style="29" customWidth="1"/>
    <col min="7701" max="7936" width="9" style="29"/>
    <col min="7937" max="7937" width="2.625" style="29" customWidth="1"/>
    <col min="7938" max="7938" width="6.25" style="29" customWidth="1"/>
    <col min="7939" max="7939" width="7.5" style="29" customWidth="1"/>
    <col min="7940" max="7941" width="4.375" style="29" customWidth="1"/>
    <col min="7942" max="7942" width="16.375" style="29" customWidth="1"/>
    <col min="7943" max="7943" width="3.125" style="29" customWidth="1"/>
    <col min="7944" max="7944" width="10.5" style="29" customWidth="1"/>
    <col min="7945" max="7945" width="2.5" style="29" customWidth="1"/>
    <col min="7946" max="7947" width="4.625" style="29" customWidth="1"/>
    <col min="7948" max="7948" width="3.125" style="29" customWidth="1"/>
    <col min="7949" max="7949" width="1.5" style="29" customWidth="1"/>
    <col min="7950" max="7950" width="3.125" style="29" customWidth="1"/>
    <col min="7951" max="7956" width="4.625" style="29" customWidth="1"/>
    <col min="7957" max="8192" width="9" style="29"/>
    <col min="8193" max="8193" width="2.625" style="29" customWidth="1"/>
    <col min="8194" max="8194" width="6.25" style="29" customWidth="1"/>
    <col min="8195" max="8195" width="7.5" style="29" customWidth="1"/>
    <col min="8196" max="8197" width="4.375" style="29" customWidth="1"/>
    <col min="8198" max="8198" width="16.375" style="29" customWidth="1"/>
    <col min="8199" max="8199" width="3.125" style="29" customWidth="1"/>
    <col min="8200" max="8200" width="10.5" style="29" customWidth="1"/>
    <col min="8201" max="8201" width="2.5" style="29" customWidth="1"/>
    <col min="8202" max="8203" width="4.625" style="29" customWidth="1"/>
    <col min="8204" max="8204" width="3.125" style="29" customWidth="1"/>
    <col min="8205" max="8205" width="1.5" style="29" customWidth="1"/>
    <col min="8206" max="8206" width="3.125" style="29" customWidth="1"/>
    <col min="8207" max="8212" width="4.625" style="29" customWidth="1"/>
    <col min="8213" max="8448" width="9" style="29"/>
    <col min="8449" max="8449" width="2.625" style="29" customWidth="1"/>
    <col min="8450" max="8450" width="6.25" style="29" customWidth="1"/>
    <col min="8451" max="8451" width="7.5" style="29" customWidth="1"/>
    <col min="8452" max="8453" width="4.375" style="29" customWidth="1"/>
    <col min="8454" max="8454" width="16.375" style="29" customWidth="1"/>
    <col min="8455" max="8455" width="3.125" style="29" customWidth="1"/>
    <col min="8456" max="8456" width="10.5" style="29" customWidth="1"/>
    <col min="8457" max="8457" width="2.5" style="29" customWidth="1"/>
    <col min="8458" max="8459" width="4.625" style="29" customWidth="1"/>
    <col min="8460" max="8460" width="3.125" style="29" customWidth="1"/>
    <col min="8461" max="8461" width="1.5" style="29" customWidth="1"/>
    <col min="8462" max="8462" width="3.125" style="29" customWidth="1"/>
    <col min="8463" max="8468" width="4.625" style="29" customWidth="1"/>
    <col min="8469" max="8704" width="9" style="29"/>
    <col min="8705" max="8705" width="2.625" style="29" customWidth="1"/>
    <col min="8706" max="8706" width="6.25" style="29" customWidth="1"/>
    <col min="8707" max="8707" width="7.5" style="29" customWidth="1"/>
    <col min="8708" max="8709" width="4.375" style="29" customWidth="1"/>
    <col min="8710" max="8710" width="16.375" style="29" customWidth="1"/>
    <col min="8711" max="8711" width="3.125" style="29" customWidth="1"/>
    <col min="8712" max="8712" width="10.5" style="29" customWidth="1"/>
    <col min="8713" max="8713" width="2.5" style="29" customWidth="1"/>
    <col min="8714" max="8715" width="4.625" style="29" customWidth="1"/>
    <col min="8716" max="8716" width="3.125" style="29" customWidth="1"/>
    <col min="8717" max="8717" width="1.5" style="29" customWidth="1"/>
    <col min="8718" max="8718" width="3.125" style="29" customWidth="1"/>
    <col min="8719" max="8724" width="4.625" style="29" customWidth="1"/>
    <col min="8725" max="8960" width="9" style="29"/>
    <col min="8961" max="8961" width="2.625" style="29" customWidth="1"/>
    <col min="8962" max="8962" width="6.25" style="29" customWidth="1"/>
    <col min="8963" max="8963" width="7.5" style="29" customWidth="1"/>
    <col min="8964" max="8965" width="4.375" style="29" customWidth="1"/>
    <col min="8966" max="8966" width="16.375" style="29" customWidth="1"/>
    <col min="8967" max="8967" width="3.125" style="29" customWidth="1"/>
    <col min="8968" max="8968" width="10.5" style="29" customWidth="1"/>
    <col min="8969" max="8969" width="2.5" style="29" customWidth="1"/>
    <col min="8970" max="8971" width="4.625" style="29" customWidth="1"/>
    <col min="8972" max="8972" width="3.125" style="29" customWidth="1"/>
    <col min="8973" max="8973" width="1.5" style="29" customWidth="1"/>
    <col min="8974" max="8974" width="3.125" style="29" customWidth="1"/>
    <col min="8975" max="8980" width="4.625" style="29" customWidth="1"/>
    <col min="8981" max="9216" width="9" style="29"/>
    <col min="9217" max="9217" width="2.625" style="29" customWidth="1"/>
    <col min="9218" max="9218" width="6.25" style="29" customWidth="1"/>
    <col min="9219" max="9219" width="7.5" style="29" customWidth="1"/>
    <col min="9220" max="9221" width="4.375" style="29" customWidth="1"/>
    <col min="9222" max="9222" width="16.375" style="29" customWidth="1"/>
    <col min="9223" max="9223" width="3.125" style="29" customWidth="1"/>
    <col min="9224" max="9224" width="10.5" style="29" customWidth="1"/>
    <col min="9225" max="9225" width="2.5" style="29" customWidth="1"/>
    <col min="9226" max="9227" width="4.625" style="29" customWidth="1"/>
    <col min="9228" max="9228" width="3.125" style="29" customWidth="1"/>
    <col min="9229" max="9229" width="1.5" style="29" customWidth="1"/>
    <col min="9230" max="9230" width="3.125" style="29" customWidth="1"/>
    <col min="9231" max="9236" width="4.625" style="29" customWidth="1"/>
    <col min="9237" max="9472" width="9" style="29"/>
    <col min="9473" max="9473" width="2.625" style="29" customWidth="1"/>
    <col min="9474" max="9474" width="6.25" style="29" customWidth="1"/>
    <col min="9475" max="9475" width="7.5" style="29" customWidth="1"/>
    <col min="9476" max="9477" width="4.375" style="29" customWidth="1"/>
    <col min="9478" max="9478" width="16.375" style="29" customWidth="1"/>
    <col min="9479" max="9479" width="3.125" style="29" customWidth="1"/>
    <col min="9480" max="9480" width="10.5" style="29" customWidth="1"/>
    <col min="9481" max="9481" width="2.5" style="29" customWidth="1"/>
    <col min="9482" max="9483" width="4.625" style="29" customWidth="1"/>
    <col min="9484" max="9484" width="3.125" style="29" customWidth="1"/>
    <col min="9485" max="9485" width="1.5" style="29" customWidth="1"/>
    <col min="9486" max="9486" width="3.125" style="29" customWidth="1"/>
    <col min="9487" max="9492" width="4.625" style="29" customWidth="1"/>
    <col min="9493" max="9728" width="9" style="29"/>
    <col min="9729" max="9729" width="2.625" style="29" customWidth="1"/>
    <col min="9730" max="9730" width="6.25" style="29" customWidth="1"/>
    <col min="9731" max="9731" width="7.5" style="29" customWidth="1"/>
    <col min="9732" max="9733" width="4.375" style="29" customWidth="1"/>
    <col min="9734" max="9734" width="16.375" style="29" customWidth="1"/>
    <col min="9735" max="9735" width="3.125" style="29" customWidth="1"/>
    <col min="9736" max="9736" width="10.5" style="29" customWidth="1"/>
    <col min="9737" max="9737" width="2.5" style="29" customWidth="1"/>
    <col min="9738" max="9739" width="4.625" style="29" customWidth="1"/>
    <col min="9740" max="9740" width="3.125" style="29" customWidth="1"/>
    <col min="9741" max="9741" width="1.5" style="29" customWidth="1"/>
    <col min="9742" max="9742" width="3.125" style="29" customWidth="1"/>
    <col min="9743" max="9748" width="4.625" style="29" customWidth="1"/>
    <col min="9749" max="9984" width="9" style="29"/>
    <col min="9985" max="9985" width="2.625" style="29" customWidth="1"/>
    <col min="9986" max="9986" width="6.25" style="29" customWidth="1"/>
    <col min="9987" max="9987" width="7.5" style="29" customWidth="1"/>
    <col min="9988" max="9989" width="4.375" style="29" customWidth="1"/>
    <col min="9990" max="9990" width="16.375" style="29" customWidth="1"/>
    <col min="9991" max="9991" width="3.125" style="29" customWidth="1"/>
    <col min="9992" max="9992" width="10.5" style="29" customWidth="1"/>
    <col min="9993" max="9993" width="2.5" style="29" customWidth="1"/>
    <col min="9994" max="9995" width="4.625" style="29" customWidth="1"/>
    <col min="9996" max="9996" width="3.125" style="29" customWidth="1"/>
    <col min="9997" max="9997" width="1.5" style="29" customWidth="1"/>
    <col min="9998" max="9998" width="3.125" style="29" customWidth="1"/>
    <col min="9999" max="10004" width="4.625" style="29" customWidth="1"/>
    <col min="10005" max="10240" width="9" style="29"/>
    <col min="10241" max="10241" width="2.625" style="29" customWidth="1"/>
    <col min="10242" max="10242" width="6.25" style="29" customWidth="1"/>
    <col min="10243" max="10243" width="7.5" style="29" customWidth="1"/>
    <col min="10244" max="10245" width="4.375" style="29" customWidth="1"/>
    <col min="10246" max="10246" width="16.375" style="29" customWidth="1"/>
    <col min="10247" max="10247" width="3.125" style="29" customWidth="1"/>
    <col min="10248" max="10248" width="10.5" style="29" customWidth="1"/>
    <col min="10249" max="10249" width="2.5" style="29" customWidth="1"/>
    <col min="10250" max="10251" width="4.625" style="29" customWidth="1"/>
    <col min="10252" max="10252" width="3.125" style="29" customWidth="1"/>
    <col min="10253" max="10253" width="1.5" style="29" customWidth="1"/>
    <col min="10254" max="10254" width="3.125" style="29" customWidth="1"/>
    <col min="10255" max="10260" width="4.625" style="29" customWidth="1"/>
    <col min="10261" max="10496" width="9" style="29"/>
    <col min="10497" max="10497" width="2.625" style="29" customWidth="1"/>
    <col min="10498" max="10498" width="6.25" style="29" customWidth="1"/>
    <col min="10499" max="10499" width="7.5" style="29" customWidth="1"/>
    <col min="10500" max="10501" width="4.375" style="29" customWidth="1"/>
    <col min="10502" max="10502" width="16.375" style="29" customWidth="1"/>
    <col min="10503" max="10503" width="3.125" style="29" customWidth="1"/>
    <col min="10504" max="10504" width="10.5" style="29" customWidth="1"/>
    <col min="10505" max="10505" width="2.5" style="29" customWidth="1"/>
    <col min="10506" max="10507" width="4.625" style="29" customWidth="1"/>
    <col min="10508" max="10508" width="3.125" style="29" customWidth="1"/>
    <col min="10509" max="10509" width="1.5" style="29" customWidth="1"/>
    <col min="10510" max="10510" width="3.125" style="29" customWidth="1"/>
    <col min="10511" max="10516" width="4.625" style="29" customWidth="1"/>
    <col min="10517" max="10752" width="9" style="29"/>
    <col min="10753" max="10753" width="2.625" style="29" customWidth="1"/>
    <col min="10754" max="10754" width="6.25" style="29" customWidth="1"/>
    <col min="10755" max="10755" width="7.5" style="29" customWidth="1"/>
    <col min="10756" max="10757" width="4.375" style="29" customWidth="1"/>
    <col min="10758" max="10758" width="16.375" style="29" customWidth="1"/>
    <col min="10759" max="10759" width="3.125" style="29" customWidth="1"/>
    <col min="10760" max="10760" width="10.5" style="29" customWidth="1"/>
    <col min="10761" max="10761" width="2.5" style="29" customWidth="1"/>
    <col min="10762" max="10763" width="4.625" style="29" customWidth="1"/>
    <col min="10764" max="10764" width="3.125" style="29" customWidth="1"/>
    <col min="10765" max="10765" width="1.5" style="29" customWidth="1"/>
    <col min="10766" max="10766" width="3.125" style="29" customWidth="1"/>
    <col min="10767" max="10772" width="4.625" style="29" customWidth="1"/>
    <col min="10773" max="11008" width="9" style="29"/>
    <col min="11009" max="11009" width="2.625" style="29" customWidth="1"/>
    <col min="11010" max="11010" width="6.25" style="29" customWidth="1"/>
    <col min="11011" max="11011" width="7.5" style="29" customWidth="1"/>
    <col min="11012" max="11013" width="4.375" style="29" customWidth="1"/>
    <col min="11014" max="11014" width="16.375" style="29" customWidth="1"/>
    <col min="11015" max="11015" width="3.125" style="29" customWidth="1"/>
    <col min="11016" max="11016" width="10.5" style="29" customWidth="1"/>
    <col min="11017" max="11017" width="2.5" style="29" customWidth="1"/>
    <col min="11018" max="11019" width="4.625" style="29" customWidth="1"/>
    <col min="11020" max="11020" width="3.125" style="29" customWidth="1"/>
    <col min="11021" max="11021" width="1.5" style="29" customWidth="1"/>
    <col min="11022" max="11022" width="3.125" style="29" customWidth="1"/>
    <col min="11023" max="11028" width="4.625" style="29" customWidth="1"/>
    <col min="11029" max="11264" width="9" style="29"/>
    <col min="11265" max="11265" width="2.625" style="29" customWidth="1"/>
    <col min="11266" max="11266" width="6.25" style="29" customWidth="1"/>
    <col min="11267" max="11267" width="7.5" style="29" customWidth="1"/>
    <col min="11268" max="11269" width="4.375" style="29" customWidth="1"/>
    <col min="11270" max="11270" width="16.375" style="29" customWidth="1"/>
    <col min="11271" max="11271" width="3.125" style="29" customWidth="1"/>
    <col min="11272" max="11272" width="10.5" style="29" customWidth="1"/>
    <col min="11273" max="11273" width="2.5" style="29" customWidth="1"/>
    <col min="11274" max="11275" width="4.625" style="29" customWidth="1"/>
    <col min="11276" max="11276" width="3.125" style="29" customWidth="1"/>
    <col min="11277" max="11277" width="1.5" style="29" customWidth="1"/>
    <col min="11278" max="11278" width="3.125" style="29" customWidth="1"/>
    <col min="11279" max="11284" width="4.625" style="29" customWidth="1"/>
    <col min="11285" max="11520" width="9" style="29"/>
    <col min="11521" max="11521" width="2.625" style="29" customWidth="1"/>
    <col min="11522" max="11522" width="6.25" style="29" customWidth="1"/>
    <col min="11523" max="11523" width="7.5" style="29" customWidth="1"/>
    <col min="11524" max="11525" width="4.375" style="29" customWidth="1"/>
    <col min="11526" max="11526" width="16.375" style="29" customWidth="1"/>
    <col min="11527" max="11527" width="3.125" style="29" customWidth="1"/>
    <col min="11528" max="11528" width="10.5" style="29" customWidth="1"/>
    <col min="11529" max="11529" width="2.5" style="29" customWidth="1"/>
    <col min="11530" max="11531" width="4.625" style="29" customWidth="1"/>
    <col min="11532" max="11532" width="3.125" style="29" customWidth="1"/>
    <col min="11533" max="11533" width="1.5" style="29" customWidth="1"/>
    <col min="11534" max="11534" width="3.125" style="29" customWidth="1"/>
    <col min="11535" max="11540" width="4.625" style="29" customWidth="1"/>
    <col min="11541" max="11776" width="9" style="29"/>
    <col min="11777" max="11777" width="2.625" style="29" customWidth="1"/>
    <col min="11778" max="11778" width="6.25" style="29" customWidth="1"/>
    <col min="11779" max="11779" width="7.5" style="29" customWidth="1"/>
    <col min="11780" max="11781" width="4.375" style="29" customWidth="1"/>
    <col min="11782" max="11782" width="16.375" style="29" customWidth="1"/>
    <col min="11783" max="11783" width="3.125" style="29" customWidth="1"/>
    <col min="11784" max="11784" width="10.5" style="29" customWidth="1"/>
    <col min="11785" max="11785" width="2.5" style="29" customWidth="1"/>
    <col min="11786" max="11787" width="4.625" style="29" customWidth="1"/>
    <col min="11788" max="11788" width="3.125" style="29" customWidth="1"/>
    <col min="11789" max="11789" width="1.5" style="29" customWidth="1"/>
    <col min="11790" max="11790" width="3.125" style="29" customWidth="1"/>
    <col min="11791" max="11796" width="4.625" style="29" customWidth="1"/>
    <col min="11797" max="12032" width="9" style="29"/>
    <col min="12033" max="12033" width="2.625" style="29" customWidth="1"/>
    <col min="12034" max="12034" width="6.25" style="29" customWidth="1"/>
    <col min="12035" max="12035" width="7.5" style="29" customWidth="1"/>
    <col min="12036" max="12037" width="4.375" style="29" customWidth="1"/>
    <col min="12038" max="12038" width="16.375" style="29" customWidth="1"/>
    <col min="12039" max="12039" width="3.125" style="29" customWidth="1"/>
    <col min="12040" max="12040" width="10.5" style="29" customWidth="1"/>
    <col min="12041" max="12041" width="2.5" style="29" customWidth="1"/>
    <col min="12042" max="12043" width="4.625" style="29" customWidth="1"/>
    <col min="12044" max="12044" width="3.125" style="29" customWidth="1"/>
    <col min="12045" max="12045" width="1.5" style="29" customWidth="1"/>
    <col min="12046" max="12046" width="3.125" style="29" customWidth="1"/>
    <col min="12047" max="12052" width="4.625" style="29" customWidth="1"/>
    <col min="12053" max="12288" width="9" style="29"/>
    <col min="12289" max="12289" width="2.625" style="29" customWidth="1"/>
    <col min="12290" max="12290" width="6.25" style="29" customWidth="1"/>
    <col min="12291" max="12291" width="7.5" style="29" customWidth="1"/>
    <col min="12292" max="12293" width="4.375" style="29" customWidth="1"/>
    <col min="12294" max="12294" width="16.375" style="29" customWidth="1"/>
    <col min="12295" max="12295" width="3.125" style="29" customWidth="1"/>
    <col min="12296" max="12296" width="10.5" style="29" customWidth="1"/>
    <col min="12297" max="12297" width="2.5" style="29" customWidth="1"/>
    <col min="12298" max="12299" width="4.625" style="29" customWidth="1"/>
    <col min="12300" max="12300" width="3.125" style="29" customWidth="1"/>
    <col min="12301" max="12301" width="1.5" style="29" customWidth="1"/>
    <col min="12302" max="12302" width="3.125" style="29" customWidth="1"/>
    <col min="12303" max="12308" width="4.625" style="29" customWidth="1"/>
    <col min="12309" max="12544" width="9" style="29"/>
    <col min="12545" max="12545" width="2.625" style="29" customWidth="1"/>
    <col min="12546" max="12546" width="6.25" style="29" customWidth="1"/>
    <col min="12547" max="12547" width="7.5" style="29" customWidth="1"/>
    <col min="12548" max="12549" width="4.375" style="29" customWidth="1"/>
    <col min="12550" max="12550" width="16.375" style="29" customWidth="1"/>
    <col min="12551" max="12551" width="3.125" style="29" customWidth="1"/>
    <col min="12552" max="12552" width="10.5" style="29" customWidth="1"/>
    <col min="12553" max="12553" width="2.5" style="29" customWidth="1"/>
    <col min="12554" max="12555" width="4.625" style="29" customWidth="1"/>
    <col min="12556" max="12556" width="3.125" style="29" customWidth="1"/>
    <col min="12557" max="12557" width="1.5" style="29" customWidth="1"/>
    <col min="12558" max="12558" width="3.125" style="29" customWidth="1"/>
    <col min="12559" max="12564" width="4.625" style="29" customWidth="1"/>
    <col min="12565" max="12800" width="9" style="29"/>
    <col min="12801" max="12801" width="2.625" style="29" customWidth="1"/>
    <col min="12802" max="12802" width="6.25" style="29" customWidth="1"/>
    <col min="12803" max="12803" width="7.5" style="29" customWidth="1"/>
    <col min="12804" max="12805" width="4.375" style="29" customWidth="1"/>
    <col min="12806" max="12806" width="16.375" style="29" customWidth="1"/>
    <col min="12807" max="12807" width="3.125" style="29" customWidth="1"/>
    <col min="12808" max="12808" width="10.5" style="29" customWidth="1"/>
    <col min="12809" max="12809" width="2.5" style="29" customWidth="1"/>
    <col min="12810" max="12811" width="4.625" style="29" customWidth="1"/>
    <col min="12812" max="12812" width="3.125" style="29" customWidth="1"/>
    <col min="12813" max="12813" width="1.5" style="29" customWidth="1"/>
    <col min="12814" max="12814" width="3.125" style="29" customWidth="1"/>
    <col min="12815" max="12820" width="4.625" style="29" customWidth="1"/>
    <col min="12821" max="13056" width="9" style="29"/>
    <col min="13057" max="13057" width="2.625" style="29" customWidth="1"/>
    <col min="13058" max="13058" width="6.25" style="29" customWidth="1"/>
    <col min="13059" max="13059" width="7.5" style="29" customWidth="1"/>
    <col min="13060" max="13061" width="4.375" style="29" customWidth="1"/>
    <col min="13062" max="13062" width="16.375" style="29" customWidth="1"/>
    <col min="13063" max="13063" width="3.125" style="29" customWidth="1"/>
    <col min="13064" max="13064" width="10.5" style="29" customWidth="1"/>
    <col min="13065" max="13065" width="2.5" style="29" customWidth="1"/>
    <col min="13066" max="13067" width="4.625" style="29" customWidth="1"/>
    <col min="13068" max="13068" width="3.125" style="29" customWidth="1"/>
    <col min="13069" max="13069" width="1.5" style="29" customWidth="1"/>
    <col min="13070" max="13070" width="3.125" style="29" customWidth="1"/>
    <col min="13071" max="13076" width="4.625" style="29" customWidth="1"/>
    <col min="13077" max="13312" width="9" style="29"/>
    <col min="13313" max="13313" width="2.625" style="29" customWidth="1"/>
    <col min="13314" max="13314" width="6.25" style="29" customWidth="1"/>
    <col min="13315" max="13315" width="7.5" style="29" customWidth="1"/>
    <col min="13316" max="13317" width="4.375" style="29" customWidth="1"/>
    <col min="13318" max="13318" width="16.375" style="29" customWidth="1"/>
    <col min="13319" max="13319" width="3.125" style="29" customWidth="1"/>
    <col min="13320" max="13320" width="10.5" style="29" customWidth="1"/>
    <col min="13321" max="13321" width="2.5" style="29" customWidth="1"/>
    <col min="13322" max="13323" width="4.625" style="29" customWidth="1"/>
    <col min="13324" max="13324" width="3.125" style="29" customWidth="1"/>
    <col min="13325" max="13325" width="1.5" style="29" customWidth="1"/>
    <col min="13326" max="13326" width="3.125" style="29" customWidth="1"/>
    <col min="13327" max="13332" width="4.625" style="29" customWidth="1"/>
    <col min="13333" max="13568" width="9" style="29"/>
    <col min="13569" max="13569" width="2.625" style="29" customWidth="1"/>
    <col min="13570" max="13570" width="6.25" style="29" customWidth="1"/>
    <col min="13571" max="13571" width="7.5" style="29" customWidth="1"/>
    <col min="13572" max="13573" width="4.375" style="29" customWidth="1"/>
    <col min="13574" max="13574" width="16.375" style="29" customWidth="1"/>
    <col min="13575" max="13575" width="3.125" style="29" customWidth="1"/>
    <col min="13576" max="13576" width="10.5" style="29" customWidth="1"/>
    <col min="13577" max="13577" width="2.5" style="29" customWidth="1"/>
    <col min="13578" max="13579" width="4.625" style="29" customWidth="1"/>
    <col min="13580" max="13580" width="3.125" style="29" customWidth="1"/>
    <col min="13581" max="13581" width="1.5" style="29" customWidth="1"/>
    <col min="13582" max="13582" width="3.125" style="29" customWidth="1"/>
    <col min="13583" max="13588" width="4.625" style="29" customWidth="1"/>
    <col min="13589" max="13824" width="9" style="29"/>
    <col min="13825" max="13825" width="2.625" style="29" customWidth="1"/>
    <col min="13826" max="13826" width="6.25" style="29" customWidth="1"/>
    <col min="13827" max="13827" width="7.5" style="29" customWidth="1"/>
    <col min="13828" max="13829" width="4.375" style="29" customWidth="1"/>
    <col min="13830" max="13830" width="16.375" style="29" customWidth="1"/>
    <col min="13831" max="13831" width="3.125" style="29" customWidth="1"/>
    <col min="13832" max="13832" width="10.5" style="29" customWidth="1"/>
    <col min="13833" max="13833" width="2.5" style="29" customWidth="1"/>
    <col min="13834" max="13835" width="4.625" style="29" customWidth="1"/>
    <col min="13836" max="13836" width="3.125" style="29" customWidth="1"/>
    <col min="13837" max="13837" width="1.5" style="29" customWidth="1"/>
    <col min="13838" max="13838" width="3.125" style="29" customWidth="1"/>
    <col min="13839" max="13844" width="4.625" style="29" customWidth="1"/>
    <col min="13845" max="14080" width="9" style="29"/>
    <col min="14081" max="14081" width="2.625" style="29" customWidth="1"/>
    <col min="14082" max="14082" width="6.25" style="29" customWidth="1"/>
    <col min="14083" max="14083" width="7.5" style="29" customWidth="1"/>
    <col min="14084" max="14085" width="4.375" style="29" customWidth="1"/>
    <col min="14086" max="14086" width="16.375" style="29" customWidth="1"/>
    <col min="14087" max="14087" width="3.125" style="29" customWidth="1"/>
    <col min="14088" max="14088" width="10.5" style="29" customWidth="1"/>
    <col min="14089" max="14089" width="2.5" style="29" customWidth="1"/>
    <col min="14090" max="14091" width="4.625" style="29" customWidth="1"/>
    <col min="14092" max="14092" width="3.125" style="29" customWidth="1"/>
    <col min="14093" max="14093" width="1.5" style="29" customWidth="1"/>
    <col min="14094" max="14094" width="3.125" style="29" customWidth="1"/>
    <col min="14095" max="14100" width="4.625" style="29" customWidth="1"/>
    <col min="14101" max="14336" width="9" style="29"/>
    <col min="14337" max="14337" width="2.625" style="29" customWidth="1"/>
    <col min="14338" max="14338" width="6.25" style="29" customWidth="1"/>
    <col min="14339" max="14339" width="7.5" style="29" customWidth="1"/>
    <col min="14340" max="14341" width="4.375" style="29" customWidth="1"/>
    <col min="14342" max="14342" width="16.375" style="29" customWidth="1"/>
    <col min="14343" max="14343" width="3.125" style="29" customWidth="1"/>
    <col min="14344" max="14344" width="10.5" style="29" customWidth="1"/>
    <col min="14345" max="14345" width="2.5" style="29" customWidth="1"/>
    <col min="14346" max="14347" width="4.625" style="29" customWidth="1"/>
    <col min="14348" max="14348" width="3.125" style="29" customWidth="1"/>
    <col min="14349" max="14349" width="1.5" style="29" customWidth="1"/>
    <col min="14350" max="14350" width="3.125" style="29" customWidth="1"/>
    <col min="14351" max="14356" width="4.625" style="29" customWidth="1"/>
    <col min="14357" max="14592" width="9" style="29"/>
    <col min="14593" max="14593" width="2.625" style="29" customWidth="1"/>
    <col min="14594" max="14594" width="6.25" style="29" customWidth="1"/>
    <col min="14595" max="14595" width="7.5" style="29" customWidth="1"/>
    <col min="14596" max="14597" width="4.375" style="29" customWidth="1"/>
    <col min="14598" max="14598" width="16.375" style="29" customWidth="1"/>
    <col min="14599" max="14599" width="3.125" style="29" customWidth="1"/>
    <col min="14600" max="14600" width="10.5" style="29" customWidth="1"/>
    <col min="14601" max="14601" width="2.5" style="29" customWidth="1"/>
    <col min="14602" max="14603" width="4.625" style="29" customWidth="1"/>
    <col min="14604" max="14604" width="3.125" style="29" customWidth="1"/>
    <col min="14605" max="14605" width="1.5" style="29" customWidth="1"/>
    <col min="14606" max="14606" width="3.125" style="29" customWidth="1"/>
    <col min="14607" max="14612" width="4.625" style="29" customWidth="1"/>
    <col min="14613" max="14848" width="9" style="29"/>
    <col min="14849" max="14849" width="2.625" style="29" customWidth="1"/>
    <col min="14850" max="14850" width="6.25" style="29" customWidth="1"/>
    <col min="14851" max="14851" width="7.5" style="29" customWidth="1"/>
    <col min="14852" max="14853" width="4.375" style="29" customWidth="1"/>
    <col min="14854" max="14854" width="16.375" style="29" customWidth="1"/>
    <col min="14855" max="14855" width="3.125" style="29" customWidth="1"/>
    <col min="14856" max="14856" width="10.5" style="29" customWidth="1"/>
    <col min="14857" max="14857" width="2.5" style="29" customWidth="1"/>
    <col min="14858" max="14859" width="4.625" style="29" customWidth="1"/>
    <col min="14860" max="14860" width="3.125" style="29" customWidth="1"/>
    <col min="14861" max="14861" width="1.5" style="29" customWidth="1"/>
    <col min="14862" max="14862" width="3.125" style="29" customWidth="1"/>
    <col min="14863" max="14868" width="4.625" style="29" customWidth="1"/>
    <col min="14869" max="15104" width="9" style="29"/>
    <col min="15105" max="15105" width="2.625" style="29" customWidth="1"/>
    <col min="15106" max="15106" width="6.25" style="29" customWidth="1"/>
    <col min="15107" max="15107" width="7.5" style="29" customWidth="1"/>
    <col min="15108" max="15109" width="4.375" style="29" customWidth="1"/>
    <col min="15110" max="15110" width="16.375" style="29" customWidth="1"/>
    <col min="15111" max="15111" width="3.125" style="29" customWidth="1"/>
    <col min="15112" max="15112" width="10.5" style="29" customWidth="1"/>
    <col min="15113" max="15113" width="2.5" style="29" customWidth="1"/>
    <col min="15114" max="15115" width="4.625" style="29" customWidth="1"/>
    <col min="15116" max="15116" width="3.125" style="29" customWidth="1"/>
    <col min="15117" max="15117" width="1.5" style="29" customWidth="1"/>
    <col min="15118" max="15118" width="3.125" style="29" customWidth="1"/>
    <col min="15119" max="15124" width="4.625" style="29" customWidth="1"/>
    <col min="15125" max="15360" width="9" style="29"/>
    <col min="15361" max="15361" width="2.625" style="29" customWidth="1"/>
    <col min="15362" max="15362" width="6.25" style="29" customWidth="1"/>
    <col min="15363" max="15363" width="7.5" style="29" customWidth="1"/>
    <col min="15364" max="15365" width="4.375" style="29" customWidth="1"/>
    <col min="15366" max="15366" width="16.375" style="29" customWidth="1"/>
    <col min="15367" max="15367" width="3.125" style="29" customWidth="1"/>
    <col min="15368" max="15368" width="10.5" style="29" customWidth="1"/>
    <col min="15369" max="15369" width="2.5" style="29" customWidth="1"/>
    <col min="15370" max="15371" width="4.625" style="29" customWidth="1"/>
    <col min="15372" max="15372" width="3.125" style="29" customWidth="1"/>
    <col min="15373" max="15373" width="1.5" style="29" customWidth="1"/>
    <col min="15374" max="15374" width="3.125" style="29" customWidth="1"/>
    <col min="15375" max="15380" width="4.625" style="29" customWidth="1"/>
    <col min="15381" max="15616" width="9" style="29"/>
    <col min="15617" max="15617" width="2.625" style="29" customWidth="1"/>
    <col min="15618" max="15618" width="6.25" style="29" customWidth="1"/>
    <col min="15619" max="15619" width="7.5" style="29" customWidth="1"/>
    <col min="15620" max="15621" width="4.375" style="29" customWidth="1"/>
    <col min="15622" max="15622" width="16.375" style="29" customWidth="1"/>
    <col min="15623" max="15623" width="3.125" style="29" customWidth="1"/>
    <col min="15624" max="15624" width="10.5" style="29" customWidth="1"/>
    <col min="15625" max="15625" width="2.5" style="29" customWidth="1"/>
    <col min="15626" max="15627" width="4.625" style="29" customWidth="1"/>
    <col min="15628" max="15628" width="3.125" style="29" customWidth="1"/>
    <col min="15629" max="15629" width="1.5" style="29" customWidth="1"/>
    <col min="15630" max="15630" width="3.125" style="29" customWidth="1"/>
    <col min="15631" max="15636" width="4.625" style="29" customWidth="1"/>
    <col min="15637" max="15872" width="9" style="29"/>
    <col min="15873" max="15873" width="2.625" style="29" customWidth="1"/>
    <col min="15874" max="15874" width="6.25" style="29" customWidth="1"/>
    <col min="15875" max="15875" width="7.5" style="29" customWidth="1"/>
    <col min="15876" max="15877" width="4.375" style="29" customWidth="1"/>
    <col min="15878" max="15878" width="16.375" style="29" customWidth="1"/>
    <col min="15879" max="15879" width="3.125" style="29" customWidth="1"/>
    <col min="15880" max="15880" width="10.5" style="29" customWidth="1"/>
    <col min="15881" max="15881" width="2.5" style="29" customWidth="1"/>
    <col min="15882" max="15883" width="4.625" style="29" customWidth="1"/>
    <col min="15884" max="15884" width="3.125" style="29" customWidth="1"/>
    <col min="15885" max="15885" width="1.5" style="29" customWidth="1"/>
    <col min="15886" max="15886" width="3.125" style="29" customWidth="1"/>
    <col min="15887" max="15892" width="4.625" style="29" customWidth="1"/>
    <col min="15893" max="16128" width="9" style="29"/>
    <col min="16129" max="16129" width="2.625" style="29" customWidth="1"/>
    <col min="16130" max="16130" width="6.25" style="29" customWidth="1"/>
    <col min="16131" max="16131" width="7.5" style="29" customWidth="1"/>
    <col min="16132" max="16133" width="4.375" style="29" customWidth="1"/>
    <col min="16134" max="16134" width="16.375" style="29" customWidth="1"/>
    <col min="16135" max="16135" width="3.125" style="29" customWidth="1"/>
    <col min="16136" max="16136" width="10.5" style="29" customWidth="1"/>
    <col min="16137" max="16137" width="2.5" style="29" customWidth="1"/>
    <col min="16138" max="16139" width="4.625" style="29" customWidth="1"/>
    <col min="16140" max="16140" width="3.125" style="29" customWidth="1"/>
    <col min="16141" max="16141" width="1.5" style="29" customWidth="1"/>
    <col min="16142" max="16142" width="3.125" style="29" customWidth="1"/>
    <col min="16143" max="16148" width="4.625" style="29" customWidth="1"/>
    <col min="16149" max="16384" width="9" style="29"/>
  </cols>
  <sheetData>
    <row r="1" spans="1:21">
      <c r="G1" s="731" t="s">
        <v>240</v>
      </c>
      <c r="H1" s="731"/>
      <c r="I1" s="731"/>
      <c r="J1" s="731"/>
    </row>
    <row r="2" spans="1:21" ht="14.25" customHeight="1" thickBot="1">
      <c r="G2" s="732"/>
      <c r="H2" s="732"/>
      <c r="I2" s="732"/>
      <c r="J2" s="732"/>
    </row>
    <row r="3" spans="1:21" ht="17.25" customHeight="1" thickTop="1" thickBot="1">
      <c r="L3" s="597" t="s">
        <v>160</v>
      </c>
      <c r="M3" s="598"/>
      <c r="N3" s="599"/>
      <c r="O3" s="733"/>
      <c r="P3" s="734"/>
      <c r="Q3" s="734"/>
      <c r="R3" s="734"/>
      <c r="S3" s="734"/>
      <c r="T3" s="735"/>
    </row>
    <row r="4" spans="1:21" ht="15.75" customHeight="1" thickBot="1">
      <c r="J4" s="603" t="s">
        <v>58</v>
      </c>
      <c r="K4" s="604"/>
      <c r="L4" s="604"/>
      <c r="M4" s="736"/>
      <c r="N4" s="736"/>
      <c r="O4" s="196"/>
      <c r="P4" s="196"/>
      <c r="Q4" s="196"/>
      <c r="R4" s="196"/>
      <c r="S4" s="196"/>
      <c r="T4" s="197"/>
    </row>
    <row r="5" spans="1:21" ht="15" customHeight="1">
      <c r="A5" s="606" t="s">
        <v>192</v>
      </c>
      <c r="B5" s="606"/>
      <c r="C5" s="606"/>
      <c r="D5" s="606"/>
      <c r="E5" s="606"/>
      <c r="F5" s="606"/>
      <c r="G5" s="95"/>
      <c r="H5" s="95"/>
      <c r="I5" s="95"/>
      <c r="J5" s="607" t="s">
        <v>161</v>
      </c>
      <c r="K5" s="608"/>
      <c r="L5" s="96"/>
      <c r="M5" s="737"/>
      <c r="N5" s="737"/>
      <c r="O5" s="737"/>
      <c r="P5" s="519" t="s">
        <v>40</v>
      </c>
      <c r="Q5" s="519"/>
      <c r="R5" s="738"/>
      <c r="S5" s="739"/>
      <c r="T5" s="740"/>
    </row>
    <row r="6" spans="1:21" ht="16.5" customHeight="1">
      <c r="A6" s="606"/>
      <c r="B6" s="606"/>
      <c r="C6" s="606"/>
      <c r="D6" s="606"/>
      <c r="E6" s="606"/>
      <c r="F6" s="606"/>
      <c r="G6" s="95"/>
      <c r="H6" s="95"/>
      <c r="I6" s="95"/>
      <c r="J6" s="586" t="s">
        <v>62</v>
      </c>
      <c r="K6" s="587"/>
      <c r="L6" s="31"/>
      <c r="M6" s="729"/>
      <c r="N6" s="729"/>
      <c r="O6" s="729"/>
      <c r="P6" s="729"/>
      <c r="Q6" s="729"/>
      <c r="R6" s="729"/>
      <c r="S6" s="729"/>
      <c r="T6" s="730"/>
      <c r="U6" s="97"/>
    </row>
    <row r="7" spans="1:21" ht="21" customHeight="1">
      <c r="A7" s="97"/>
      <c r="B7" s="97"/>
      <c r="C7" s="97"/>
      <c r="D7" s="97"/>
      <c r="E7" s="97"/>
      <c r="F7" s="97"/>
      <c r="G7" s="97"/>
      <c r="H7" s="97"/>
      <c r="I7" s="97"/>
      <c r="J7" s="586" t="s">
        <v>63</v>
      </c>
      <c r="K7" s="587"/>
      <c r="L7" s="31"/>
      <c r="M7" s="741"/>
      <c r="N7" s="741"/>
      <c r="O7" s="741"/>
      <c r="P7" s="741"/>
      <c r="Q7" s="741"/>
      <c r="R7" s="741"/>
      <c r="S7" s="741"/>
      <c r="T7" s="198" t="s">
        <v>162</v>
      </c>
      <c r="U7" s="97"/>
    </row>
    <row r="8" spans="1:21" ht="16.5" customHeight="1">
      <c r="J8" s="586" t="s">
        <v>64</v>
      </c>
      <c r="K8" s="587"/>
      <c r="L8" s="31"/>
      <c r="M8" s="729"/>
      <c r="N8" s="729"/>
      <c r="O8" s="729"/>
      <c r="P8" s="729"/>
      <c r="Q8" s="729"/>
      <c r="R8" s="729"/>
      <c r="S8" s="729"/>
      <c r="T8" s="730"/>
    </row>
    <row r="9" spans="1:21" ht="16.5" customHeight="1" thickBot="1">
      <c r="A9" s="29" t="s">
        <v>163</v>
      </c>
      <c r="J9" s="591" t="s">
        <v>164</v>
      </c>
      <c r="K9" s="592"/>
      <c r="L9" s="98"/>
      <c r="M9" s="727"/>
      <c r="N9" s="727"/>
      <c r="O9" s="727"/>
      <c r="P9" s="727"/>
      <c r="Q9" s="727"/>
      <c r="R9" s="727"/>
      <c r="S9" s="727"/>
      <c r="T9" s="728"/>
    </row>
    <row r="10" spans="1:21" ht="11.25" thickBot="1"/>
    <row r="11" spans="1:21" ht="20.25" customHeight="1" thickTop="1">
      <c r="A11" s="99" t="s">
        <v>165</v>
      </c>
      <c r="B11" s="573" t="s">
        <v>166</v>
      </c>
      <c r="C11" s="574"/>
      <c r="D11" s="574"/>
      <c r="E11" s="575"/>
      <c r="F11" s="100" t="s">
        <v>167</v>
      </c>
      <c r="G11" s="576" t="s">
        <v>168</v>
      </c>
      <c r="H11" s="577"/>
      <c r="I11" s="578"/>
      <c r="J11" s="577" t="s">
        <v>169</v>
      </c>
      <c r="K11" s="577"/>
      <c r="L11" s="577"/>
      <c r="M11" s="579"/>
      <c r="N11" s="580" t="s">
        <v>170</v>
      </c>
      <c r="O11" s="581"/>
      <c r="P11" s="581"/>
      <c r="Q11" s="582"/>
      <c r="R11" s="583" t="s">
        <v>169</v>
      </c>
      <c r="S11" s="584"/>
      <c r="T11" s="585"/>
    </row>
    <row r="12" spans="1:21" ht="20.25" customHeight="1">
      <c r="A12" s="101">
        <v>1</v>
      </c>
      <c r="B12" s="716"/>
      <c r="C12" s="717"/>
      <c r="D12" s="717"/>
      <c r="E12" s="718"/>
      <c r="F12" s="199"/>
      <c r="G12" s="719"/>
      <c r="H12" s="720"/>
      <c r="I12" s="720"/>
      <c r="J12" s="720"/>
      <c r="K12" s="720"/>
      <c r="L12" s="720"/>
      <c r="M12" s="721"/>
      <c r="N12" s="103"/>
      <c r="O12" s="104"/>
      <c r="P12" s="105"/>
      <c r="Q12" s="106"/>
      <c r="R12" s="107"/>
      <c r="S12" s="105"/>
      <c r="T12" s="108"/>
    </row>
    <row r="13" spans="1:21" ht="20.25" customHeight="1">
      <c r="A13" s="101">
        <v>2</v>
      </c>
      <c r="B13" s="716"/>
      <c r="C13" s="717"/>
      <c r="D13" s="717"/>
      <c r="E13" s="718"/>
      <c r="F13" s="199"/>
      <c r="G13" s="719"/>
      <c r="H13" s="720"/>
      <c r="I13" s="720"/>
      <c r="J13" s="720"/>
      <c r="K13" s="720"/>
      <c r="L13" s="720"/>
      <c r="M13" s="721"/>
      <c r="N13" s="109"/>
      <c r="O13" s="110"/>
      <c r="P13" s="111"/>
      <c r="Q13" s="112"/>
      <c r="R13" s="113"/>
      <c r="S13" s="111"/>
      <c r="T13" s="108"/>
    </row>
    <row r="14" spans="1:21" ht="20.25" customHeight="1">
      <c r="A14" s="101">
        <v>3</v>
      </c>
      <c r="B14" s="716"/>
      <c r="C14" s="717"/>
      <c r="D14" s="717"/>
      <c r="E14" s="718"/>
      <c r="F14" s="199"/>
      <c r="G14" s="719"/>
      <c r="H14" s="720"/>
      <c r="I14" s="720"/>
      <c r="J14" s="720"/>
      <c r="K14" s="720"/>
      <c r="L14" s="720"/>
      <c r="M14" s="721"/>
      <c r="N14" s="109"/>
      <c r="O14" s="110"/>
      <c r="P14" s="111"/>
      <c r="Q14" s="112"/>
      <c r="R14" s="113"/>
      <c r="S14" s="111"/>
      <c r="T14" s="108"/>
    </row>
    <row r="15" spans="1:21" ht="20.25" customHeight="1">
      <c r="A15" s="101">
        <v>4</v>
      </c>
      <c r="B15" s="716"/>
      <c r="C15" s="717"/>
      <c r="D15" s="717"/>
      <c r="E15" s="718"/>
      <c r="F15" s="199"/>
      <c r="G15" s="722"/>
      <c r="H15" s="723"/>
      <c r="I15" s="724"/>
      <c r="J15" s="725"/>
      <c r="K15" s="723"/>
      <c r="L15" s="723"/>
      <c r="M15" s="726"/>
      <c r="N15" s="109"/>
      <c r="O15" s="110"/>
      <c r="P15" s="111"/>
      <c r="Q15" s="112"/>
      <c r="R15" s="113"/>
      <c r="S15" s="111"/>
      <c r="T15" s="108"/>
    </row>
    <row r="16" spans="1:21" ht="20.25" customHeight="1">
      <c r="A16" s="101">
        <v>5</v>
      </c>
      <c r="B16" s="716"/>
      <c r="C16" s="717"/>
      <c r="D16" s="717"/>
      <c r="E16" s="718"/>
      <c r="F16" s="199"/>
      <c r="G16" s="722"/>
      <c r="H16" s="723"/>
      <c r="I16" s="724"/>
      <c r="J16" s="725"/>
      <c r="K16" s="723"/>
      <c r="L16" s="723"/>
      <c r="M16" s="726"/>
      <c r="N16" s="109"/>
      <c r="O16" s="110"/>
      <c r="P16" s="111"/>
      <c r="Q16" s="112"/>
      <c r="R16" s="113"/>
      <c r="S16" s="111"/>
      <c r="T16" s="108"/>
    </row>
    <row r="17" spans="1:20" ht="20.25" customHeight="1">
      <c r="A17" s="101">
        <v>6</v>
      </c>
      <c r="B17" s="716"/>
      <c r="C17" s="717"/>
      <c r="D17" s="717"/>
      <c r="E17" s="718"/>
      <c r="F17" s="199"/>
      <c r="G17" s="722"/>
      <c r="H17" s="723"/>
      <c r="I17" s="724"/>
      <c r="J17" s="725"/>
      <c r="K17" s="723"/>
      <c r="L17" s="723"/>
      <c r="M17" s="726"/>
      <c r="N17" s="109"/>
      <c r="O17" s="110"/>
      <c r="P17" s="111"/>
      <c r="Q17" s="112"/>
      <c r="R17" s="113"/>
      <c r="S17" s="111"/>
      <c r="T17" s="108"/>
    </row>
    <row r="18" spans="1:20" ht="20.25" customHeight="1">
      <c r="A18" s="101">
        <v>7</v>
      </c>
      <c r="B18" s="716"/>
      <c r="C18" s="717"/>
      <c r="D18" s="717"/>
      <c r="E18" s="718"/>
      <c r="F18" s="199"/>
      <c r="G18" s="719"/>
      <c r="H18" s="720"/>
      <c r="I18" s="720"/>
      <c r="J18" s="720"/>
      <c r="K18" s="720"/>
      <c r="L18" s="720"/>
      <c r="M18" s="721"/>
      <c r="N18" s="109"/>
      <c r="O18" s="110"/>
      <c r="P18" s="111"/>
      <c r="Q18" s="112"/>
      <c r="R18" s="113"/>
      <c r="S18" s="111"/>
      <c r="T18" s="108"/>
    </row>
    <row r="19" spans="1:20" ht="20.25" customHeight="1">
      <c r="A19" s="101">
        <v>8</v>
      </c>
      <c r="B19" s="716"/>
      <c r="C19" s="717"/>
      <c r="D19" s="717"/>
      <c r="E19" s="718"/>
      <c r="F19" s="199"/>
      <c r="G19" s="719"/>
      <c r="H19" s="720"/>
      <c r="I19" s="720"/>
      <c r="J19" s="720"/>
      <c r="K19" s="720"/>
      <c r="L19" s="720"/>
      <c r="M19" s="721"/>
      <c r="N19" s="109"/>
      <c r="O19" s="110"/>
      <c r="P19" s="111"/>
      <c r="Q19" s="112"/>
      <c r="R19" s="113"/>
      <c r="S19" s="111"/>
      <c r="T19" s="108"/>
    </row>
    <row r="20" spans="1:20" ht="20.25" customHeight="1">
      <c r="A20" s="101">
        <v>9</v>
      </c>
      <c r="B20" s="716"/>
      <c r="C20" s="717"/>
      <c r="D20" s="717"/>
      <c r="E20" s="718"/>
      <c r="F20" s="199"/>
      <c r="G20" s="719"/>
      <c r="H20" s="720"/>
      <c r="I20" s="720"/>
      <c r="J20" s="720"/>
      <c r="K20" s="720"/>
      <c r="L20" s="720"/>
      <c r="M20" s="721"/>
      <c r="N20" s="109"/>
      <c r="O20" s="110"/>
      <c r="P20" s="111"/>
      <c r="Q20" s="112"/>
      <c r="R20" s="113"/>
      <c r="S20" s="111"/>
      <c r="T20" s="108"/>
    </row>
    <row r="21" spans="1:20" ht="20.25" customHeight="1">
      <c r="A21" s="101">
        <v>10</v>
      </c>
      <c r="B21" s="716"/>
      <c r="C21" s="717"/>
      <c r="D21" s="717"/>
      <c r="E21" s="718"/>
      <c r="F21" s="199"/>
      <c r="G21" s="719"/>
      <c r="H21" s="720"/>
      <c r="I21" s="720"/>
      <c r="J21" s="720"/>
      <c r="K21" s="720"/>
      <c r="L21" s="720"/>
      <c r="M21" s="721"/>
      <c r="N21" s="109"/>
      <c r="O21" s="110"/>
      <c r="P21" s="111"/>
      <c r="Q21" s="112"/>
      <c r="R21" s="113"/>
      <c r="S21" s="111"/>
      <c r="T21" s="108"/>
    </row>
    <row r="22" spans="1:20" ht="20.25" customHeight="1">
      <c r="A22" s="101">
        <v>11</v>
      </c>
      <c r="B22" s="716"/>
      <c r="C22" s="717"/>
      <c r="D22" s="717"/>
      <c r="E22" s="718"/>
      <c r="F22" s="199"/>
      <c r="G22" s="719"/>
      <c r="H22" s="720"/>
      <c r="I22" s="720"/>
      <c r="J22" s="720"/>
      <c r="K22" s="720"/>
      <c r="L22" s="720"/>
      <c r="M22" s="721"/>
      <c r="N22" s="109"/>
      <c r="O22" s="110"/>
      <c r="P22" s="111"/>
      <c r="Q22" s="112"/>
      <c r="R22" s="113"/>
      <c r="S22" s="111"/>
      <c r="T22" s="108"/>
    </row>
    <row r="23" spans="1:20" ht="20.25" customHeight="1">
      <c r="A23" s="101">
        <v>12</v>
      </c>
      <c r="B23" s="716"/>
      <c r="C23" s="717"/>
      <c r="D23" s="717"/>
      <c r="E23" s="718"/>
      <c r="F23" s="199"/>
      <c r="G23" s="719"/>
      <c r="H23" s="720"/>
      <c r="I23" s="720"/>
      <c r="J23" s="720"/>
      <c r="K23" s="720"/>
      <c r="L23" s="720"/>
      <c r="M23" s="721"/>
      <c r="N23" s="109"/>
      <c r="O23" s="110"/>
      <c r="P23" s="111"/>
      <c r="Q23" s="112"/>
      <c r="R23" s="113"/>
      <c r="S23" s="111"/>
      <c r="T23" s="108"/>
    </row>
    <row r="24" spans="1:20" ht="20.25" customHeight="1">
      <c r="A24" s="101">
        <v>13</v>
      </c>
      <c r="B24" s="716"/>
      <c r="C24" s="717"/>
      <c r="D24" s="717"/>
      <c r="E24" s="718"/>
      <c r="F24" s="199"/>
      <c r="G24" s="719"/>
      <c r="H24" s="720"/>
      <c r="I24" s="720"/>
      <c r="J24" s="720"/>
      <c r="K24" s="720"/>
      <c r="L24" s="720"/>
      <c r="M24" s="721"/>
      <c r="N24" s="109"/>
      <c r="O24" s="110"/>
      <c r="P24" s="111"/>
      <c r="Q24" s="112"/>
      <c r="R24" s="113"/>
      <c r="S24" s="111"/>
      <c r="T24" s="108"/>
    </row>
    <row r="25" spans="1:20" ht="20.25" customHeight="1">
      <c r="A25" s="101">
        <v>14</v>
      </c>
      <c r="B25" s="716"/>
      <c r="C25" s="717"/>
      <c r="D25" s="717"/>
      <c r="E25" s="718"/>
      <c r="F25" s="199"/>
      <c r="G25" s="719"/>
      <c r="H25" s="720"/>
      <c r="I25" s="720"/>
      <c r="J25" s="720"/>
      <c r="K25" s="720"/>
      <c r="L25" s="720"/>
      <c r="M25" s="721"/>
      <c r="N25" s="109"/>
      <c r="O25" s="110"/>
      <c r="P25" s="111"/>
      <c r="Q25" s="112"/>
      <c r="R25" s="113"/>
      <c r="S25" s="111"/>
      <c r="T25" s="108"/>
    </row>
    <row r="26" spans="1:20" ht="20.25" customHeight="1">
      <c r="A26" s="101">
        <v>15</v>
      </c>
      <c r="B26" s="716"/>
      <c r="C26" s="717"/>
      <c r="D26" s="717"/>
      <c r="E26" s="718"/>
      <c r="F26" s="199"/>
      <c r="G26" s="719"/>
      <c r="H26" s="720"/>
      <c r="I26" s="720"/>
      <c r="J26" s="720"/>
      <c r="K26" s="720"/>
      <c r="L26" s="720"/>
      <c r="M26" s="721"/>
      <c r="N26" s="109"/>
      <c r="O26" s="110"/>
      <c r="P26" s="111"/>
      <c r="Q26" s="112"/>
      <c r="R26" s="113"/>
      <c r="S26" s="111"/>
      <c r="T26" s="108"/>
    </row>
    <row r="27" spans="1:20" ht="20.25" customHeight="1">
      <c r="A27" s="101">
        <v>16</v>
      </c>
      <c r="B27" s="716"/>
      <c r="C27" s="717"/>
      <c r="D27" s="717"/>
      <c r="E27" s="718"/>
      <c r="F27" s="199"/>
      <c r="G27" s="719"/>
      <c r="H27" s="720"/>
      <c r="I27" s="720"/>
      <c r="J27" s="720"/>
      <c r="K27" s="720"/>
      <c r="L27" s="720"/>
      <c r="M27" s="721"/>
      <c r="N27" s="109"/>
      <c r="O27" s="110"/>
      <c r="P27" s="111"/>
      <c r="Q27" s="112"/>
      <c r="R27" s="113"/>
      <c r="S27" s="111"/>
      <c r="T27" s="108"/>
    </row>
    <row r="28" spans="1:20" ht="20.25" customHeight="1">
      <c r="A28" s="101">
        <v>17</v>
      </c>
      <c r="B28" s="716"/>
      <c r="C28" s="717"/>
      <c r="D28" s="717"/>
      <c r="E28" s="718"/>
      <c r="F28" s="199"/>
      <c r="G28" s="719"/>
      <c r="H28" s="720"/>
      <c r="I28" s="720"/>
      <c r="J28" s="720"/>
      <c r="K28" s="720"/>
      <c r="L28" s="720"/>
      <c r="M28" s="721"/>
      <c r="N28" s="109"/>
      <c r="O28" s="110"/>
      <c r="P28" s="111"/>
      <c r="Q28" s="112"/>
      <c r="R28" s="113"/>
      <c r="S28" s="111"/>
      <c r="T28" s="108"/>
    </row>
    <row r="29" spans="1:20" ht="20.25" customHeight="1">
      <c r="A29" s="101">
        <v>18</v>
      </c>
      <c r="B29" s="716"/>
      <c r="C29" s="717"/>
      <c r="D29" s="717"/>
      <c r="E29" s="718"/>
      <c r="F29" s="199"/>
      <c r="G29" s="719"/>
      <c r="H29" s="720"/>
      <c r="I29" s="720"/>
      <c r="J29" s="720"/>
      <c r="K29" s="720"/>
      <c r="L29" s="720"/>
      <c r="M29" s="721"/>
      <c r="N29" s="109"/>
      <c r="O29" s="110"/>
      <c r="P29" s="111"/>
      <c r="Q29" s="112"/>
      <c r="R29" s="113"/>
      <c r="S29" s="111"/>
      <c r="T29" s="108"/>
    </row>
    <row r="30" spans="1:20" ht="20.25" customHeight="1">
      <c r="A30" s="101">
        <v>19</v>
      </c>
      <c r="B30" s="716"/>
      <c r="C30" s="717"/>
      <c r="D30" s="717"/>
      <c r="E30" s="718"/>
      <c r="F30" s="199"/>
      <c r="G30" s="719"/>
      <c r="H30" s="720"/>
      <c r="I30" s="720"/>
      <c r="J30" s="720"/>
      <c r="K30" s="720"/>
      <c r="L30" s="720"/>
      <c r="M30" s="721"/>
      <c r="N30" s="109"/>
      <c r="O30" s="110"/>
      <c r="P30" s="111"/>
      <c r="Q30" s="112"/>
      <c r="R30" s="113"/>
      <c r="S30" s="111"/>
      <c r="T30" s="108"/>
    </row>
    <row r="31" spans="1:20" ht="20.25" customHeight="1">
      <c r="A31" s="101">
        <v>20</v>
      </c>
      <c r="B31" s="716"/>
      <c r="C31" s="717"/>
      <c r="D31" s="717"/>
      <c r="E31" s="718"/>
      <c r="F31" s="199"/>
      <c r="G31" s="719"/>
      <c r="H31" s="720"/>
      <c r="I31" s="720"/>
      <c r="J31" s="720"/>
      <c r="K31" s="720"/>
      <c r="L31" s="720"/>
      <c r="M31" s="721"/>
      <c r="N31" s="109"/>
      <c r="O31" s="110"/>
      <c r="P31" s="111"/>
      <c r="Q31" s="112"/>
      <c r="R31" s="113"/>
      <c r="S31" s="111"/>
      <c r="T31" s="108"/>
    </row>
    <row r="32" spans="1:20" ht="20.25" customHeight="1">
      <c r="A32" s="101">
        <v>21</v>
      </c>
      <c r="B32" s="716"/>
      <c r="C32" s="717"/>
      <c r="D32" s="717"/>
      <c r="E32" s="718"/>
      <c r="F32" s="199"/>
      <c r="G32" s="719"/>
      <c r="H32" s="720"/>
      <c r="I32" s="720"/>
      <c r="J32" s="720"/>
      <c r="K32" s="720"/>
      <c r="L32" s="720"/>
      <c r="M32" s="721"/>
      <c r="N32" s="109"/>
      <c r="O32" s="110"/>
      <c r="P32" s="111"/>
      <c r="Q32" s="112"/>
      <c r="R32" s="113"/>
      <c r="S32" s="111"/>
      <c r="T32" s="108"/>
    </row>
    <row r="33" spans="1:20" ht="20.25" customHeight="1">
      <c r="A33" s="101">
        <v>22</v>
      </c>
      <c r="B33" s="716"/>
      <c r="C33" s="717"/>
      <c r="D33" s="717"/>
      <c r="E33" s="718"/>
      <c r="F33" s="199"/>
      <c r="G33" s="719"/>
      <c r="H33" s="720"/>
      <c r="I33" s="720"/>
      <c r="J33" s="720"/>
      <c r="K33" s="720"/>
      <c r="L33" s="720"/>
      <c r="M33" s="721"/>
      <c r="N33" s="109"/>
      <c r="O33" s="110"/>
      <c r="P33" s="111"/>
      <c r="Q33" s="112"/>
      <c r="R33" s="113"/>
      <c r="S33" s="111"/>
      <c r="T33" s="108"/>
    </row>
    <row r="34" spans="1:20" ht="20.25" customHeight="1">
      <c r="A34" s="101">
        <v>23</v>
      </c>
      <c r="B34" s="716"/>
      <c r="C34" s="717"/>
      <c r="D34" s="717"/>
      <c r="E34" s="718"/>
      <c r="F34" s="199"/>
      <c r="G34" s="719"/>
      <c r="H34" s="720"/>
      <c r="I34" s="720"/>
      <c r="J34" s="720"/>
      <c r="K34" s="720"/>
      <c r="L34" s="720"/>
      <c r="M34" s="721"/>
      <c r="N34" s="109"/>
      <c r="O34" s="110"/>
      <c r="P34" s="111"/>
      <c r="Q34" s="112"/>
      <c r="R34" s="113"/>
      <c r="S34" s="111"/>
      <c r="T34" s="108"/>
    </row>
    <row r="35" spans="1:20" ht="20.25" customHeight="1">
      <c r="A35" s="101">
        <v>24</v>
      </c>
      <c r="B35" s="716"/>
      <c r="C35" s="717"/>
      <c r="D35" s="717"/>
      <c r="E35" s="718"/>
      <c r="F35" s="199"/>
      <c r="G35" s="719"/>
      <c r="H35" s="720"/>
      <c r="I35" s="720"/>
      <c r="J35" s="720"/>
      <c r="K35" s="720"/>
      <c r="L35" s="720"/>
      <c r="M35" s="721"/>
      <c r="N35" s="109"/>
      <c r="O35" s="110"/>
      <c r="P35" s="111"/>
      <c r="Q35" s="112"/>
      <c r="R35" s="113"/>
      <c r="S35" s="111"/>
      <c r="T35" s="108"/>
    </row>
    <row r="36" spans="1:20" ht="20.25" customHeight="1" thickBot="1">
      <c r="A36" s="114">
        <v>25</v>
      </c>
      <c r="B36" s="703"/>
      <c r="C36" s="704"/>
      <c r="D36" s="704"/>
      <c r="E36" s="705"/>
      <c r="F36" s="200"/>
      <c r="G36" s="706"/>
      <c r="H36" s="707"/>
      <c r="I36" s="707"/>
      <c r="J36" s="707"/>
      <c r="K36" s="707"/>
      <c r="L36" s="707"/>
      <c r="M36" s="708"/>
      <c r="N36" s="116"/>
      <c r="O36" s="117"/>
      <c r="P36" s="118"/>
      <c r="Q36" s="119"/>
      <c r="R36" s="120"/>
      <c r="S36" s="118"/>
      <c r="T36" s="121"/>
    </row>
    <row r="37" spans="1:20" ht="21" customHeight="1">
      <c r="A37" s="122"/>
      <c r="B37" s="123"/>
      <c r="C37" s="123"/>
      <c r="D37" s="123"/>
      <c r="E37" s="123"/>
      <c r="F37" s="124" t="s">
        <v>171</v>
      </c>
      <c r="G37" s="709"/>
      <c r="H37" s="710"/>
      <c r="I37" s="710"/>
      <c r="J37" s="711"/>
      <c r="K37" s="712"/>
      <c r="L37" s="712"/>
      <c r="M37" s="713"/>
      <c r="N37" s="125"/>
      <c r="O37" s="126"/>
      <c r="P37" s="127"/>
      <c r="Q37" s="128"/>
      <c r="R37" s="129"/>
      <c r="S37" s="130"/>
      <c r="T37" s="131"/>
    </row>
    <row r="38" spans="1:20" ht="21" customHeight="1" thickBot="1">
      <c r="A38" s="132"/>
      <c r="B38" s="133"/>
      <c r="C38" s="133"/>
      <c r="D38" s="133"/>
      <c r="E38" s="133"/>
      <c r="F38" s="133"/>
      <c r="G38" s="134"/>
      <c r="H38" s="135" t="s">
        <v>172</v>
      </c>
      <c r="I38" s="714"/>
      <c r="J38" s="714"/>
      <c r="K38" s="714"/>
      <c r="L38" s="714"/>
      <c r="M38" s="715"/>
      <c r="N38" s="546" t="s">
        <v>173</v>
      </c>
      <c r="O38" s="547"/>
      <c r="P38" s="548"/>
      <c r="Q38" s="136"/>
      <c r="R38" s="137"/>
      <c r="S38" s="137"/>
      <c r="T38" s="138"/>
    </row>
    <row r="39" spans="1:20" ht="20.25" customHeight="1" thickTop="1">
      <c r="A39" s="549" t="s">
        <v>174</v>
      </c>
      <c r="B39" s="550"/>
      <c r="C39" s="695" t="s">
        <v>197</v>
      </c>
      <c r="D39" s="696"/>
      <c r="E39" s="697"/>
      <c r="F39" s="210" t="s">
        <v>196</v>
      </c>
      <c r="G39" s="140"/>
      <c r="H39" s="141" t="s">
        <v>175</v>
      </c>
      <c r="I39" s="142"/>
      <c r="J39" s="143"/>
      <c r="K39" s="143"/>
      <c r="L39" s="554"/>
      <c r="M39" s="555"/>
      <c r="N39" s="144"/>
      <c r="O39" s="516" t="s">
        <v>176</v>
      </c>
      <c r="P39" s="517"/>
      <c r="Q39" s="517"/>
      <c r="R39" s="145"/>
      <c r="S39" s="146"/>
      <c r="T39" s="147"/>
    </row>
    <row r="40" spans="1:20" ht="20.25" customHeight="1">
      <c r="A40" s="698"/>
      <c r="B40" s="699"/>
      <c r="C40" s="699"/>
      <c r="D40" s="699"/>
      <c r="E40" s="148" t="s">
        <v>177</v>
      </c>
      <c r="F40" s="149" t="s">
        <v>75</v>
      </c>
      <c r="G40" s="530" t="s">
        <v>178</v>
      </c>
      <c r="H40" s="150" t="s">
        <v>179</v>
      </c>
      <c r="I40" s="184"/>
      <c r="J40" s="151"/>
      <c r="K40" s="151"/>
      <c r="L40" s="514"/>
      <c r="M40" s="515"/>
      <c r="N40" s="531" t="s">
        <v>180</v>
      </c>
      <c r="O40" s="516" t="s">
        <v>181</v>
      </c>
      <c r="P40" s="517"/>
      <c r="Q40" s="517"/>
      <c r="R40" s="152"/>
      <c r="S40" s="151"/>
      <c r="T40" s="153"/>
    </row>
    <row r="41" spans="1:20" ht="20.25" customHeight="1">
      <c r="A41" s="690"/>
      <c r="B41" s="691"/>
      <c r="C41" s="691"/>
      <c r="D41" s="691"/>
      <c r="E41" s="154" t="s">
        <v>182</v>
      </c>
      <c r="F41" s="201"/>
      <c r="G41" s="530"/>
      <c r="H41" s="150" t="s">
        <v>183</v>
      </c>
      <c r="I41" s="184"/>
      <c r="J41" s="151"/>
      <c r="K41" s="151"/>
      <c r="L41" s="514"/>
      <c r="M41" s="515"/>
      <c r="N41" s="531"/>
      <c r="O41" s="516" t="s">
        <v>169</v>
      </c>
      <c r="P41" s="517"/>
      <c r="Q41" s="517"/>
      <c r="R41" s="152"/>
      <c r="S41" s="151"/>
      <c r="T41" s="153"/>
    </row>
    <row r="42" spans="1:20" ht="20.25" customHeight="1">
      <c r="A42" s="534" t="s">
        <v>184</v>
      </c>
      <c r="B42" s="535"/>
      <c r="C42" s="692"/>
      <c r="D42" s="693"/>
      <c r="E42" s="693"/>
      <c r="F42" s="694"/>
      <c r="G42" s="530"/>
      <c r="H42" s="150" t="s">
        <v>185</v>
      </c>
      <c r="I42" s="184"/>
      <c r="J42" s="151"/>
      <c r="K42" s="151"/>
      <c r="L42" s="514"/>
      <c r="M42" s="515"/>
      <c r="N42" s="531"/>
      <c r="O42" s="516" t="s">
        <v>186</v>
      </c>
      <c r="P42" s="517"/>
      <c r="Q42" s="517"/>
      <c r="R42" s="152"/>
      <c r="S42" s="151"/>
      <c r="T42" s="153"/>
    </row>
    <row r="43" spans="1:20" ht="20.25" customHeight="1" thickBot="1">
      <c r="A43" s="523" t="s">
        <v>187</v>
      </c>
      <c r="B43" s="524"/>
      <c r="C43" s="700"/>
      <c r="D43" s="701"/>
      <c r="E43" s="701"/>
      <c r="F43" s="702"/>
      <c r="G43" s="530"/>
      <c r="H43" s="150"/>
      <c r="I43" s="184"/>
      <c r="J43" s="151"/>
      <c r="K43" s="151"/>
      <c r="L43" s="514"/>
      <c r="M43" s="515"/>
      <c r="N43" s="531"/>
      <c r="O43" s="516" t="s">
        <v>169</v>
      </c>
      <c r="P43" s="517"/>
      <c r="Q43" s="517"/>
      <c r="R43" s="152"/>
      <c r="S43" s="151"/>
      <c r="T43" s="153"/>
    </row>
    <row r="44" spans="1:20" ht="20.25" customHeight="1" thickTop="1">
      <c r="A44" s="512" t="s">
        <v>188</v>
      </c>
      <c r="B44" s="513"/>
      <c r="C44" s="156"/>
      <c r="D44" s="157"/>
      <c r="E44" s="158" t="s">
        <v>189</v>
      </c>
      <c r="F44" s="159"/>
      <c r="G44" s="160"/>
      <c r="H44" s="150" t="s">
        <v>190</v>
      </c>
      <c r="I44" s="184"/>
      <c r="J44" s="151"/>
      <c r="K44" s="151"/>
      <c r="L44" s="514"/>
      <c r="M44" s="515"/>
      <c r="N44" s="161"/>
      <c r="O44" s="516" t="s">
        <v>191</v>
      </c>
      <c r="P44" s="517"/>
      <c r="Q44" s="517"/>
      <c r="R44" s="152"/>
      <c r="S44" s="151"/>
      <c r="T44" s="153"/>
    </row>
  </sheetData>
  <sheetProtection selectLockedCells="1"/>
  <mergeCells count="125">
    <mergeCell ref="J8:K8"/>
    <mergeCell ref="M8:T8"/>
    <mergeCell ref="G1:J2"/>
    <mergeCell ref="L3:N3"/>
    <mergeCell ref="O3:T3"/>
    <mergeCell ref="J4:L4"/>
    <mergeCell ref="M4:N4"/>
    <mergeCell ref="B12:E12"/>
    <mergeCell ref="G12:I12"/>
    <mergeCell ref="J12:M12"/>
    <mergeCell ref="A5:F6"/>
    <mergeCell ref="J5:K5"/>
    <mergeCell ref="M5:O5"/>
    <mergeCell ref="P5:Q5"/>
    <mergeCell ref="R5:T5"/>
    <mergeCell ref="J6:K6"/>
    <mergeCell ref="M6:T6"/>
    <mergeCell ref="J7:K7"/>
    <mergeCell ref="M7:S7"/>
    <mergeCell ref="B13:E13"/>
    <mergeCell ref="G13:I13"/>
    <mergeCell ref="J13:M13"/>
    <mergeCell ref="J9:K9"/>
    <mergeCell ref="M9:T9"/>
    <mergeCell ref="B11:E11"/>
    <mergeCell ref="G11:I11"/>
    <mergeCell ref="J11:M11"/>
    <mergeCell ref="N11:Q11"/>
    <mergeCell ref="R11:T11"/>
    <mergeCell ref="B16:E16"/>
    <mergeCell ref="G16:I16"/>
    <mergeCell ref="J16:M16"/>
    <mergeCell ref="B17:E17"/>
    <mergeCell ref="G17:I17"/>
    <mergeCell ref="J17:M17"/>
    <mergeCell ref="B14:E14"/>
    <mergeCell ref="G14:I14"/>
    <mergeCell ref="J14:M14"/>
    <mergeCell ref="B15:E15"/>
    <mergeCell ref="G15:I15"/>
    <mergeCell ref="J15:M15"/>
    <mergeCell ref="B20:E20"/>
    <mergeCell ref="G20:I20"/>
    <mergeCell ref="J20:M20"/>
    <mergeCell ref="B21:E21"/>
    <mergeCell ref="G21:I21"/>
    <mergeCell ref="J21:M21"/>
    <mergeCell ref="B18:E18"/>
    <mergeCell ref="G18:I18"/>
    <mergeCell ref="J18:M18"/>
    <mergeCell ref="B19:E19"/>
    <mergeCell ref="G19:I19"/>
    <mergeCell ref="J19:M19"/>
    <mergeCell ref="B24:E24"/>
    <mergeCell ref="G24:I24"/>
    <mergeCell ref="J24:M24"/>
    <mergeCell ref="B25:E25"/>
    <mergeCell ref="G25:I25"/>
    <mergeCell ref="J25:M25"/>
    <mergeCell ref="B22:E22"/>
    <mergeCell ref="G22:I22"/>
    <mergeCell ref="J22:M22"/>
    <mergeCell ref="B23:E23"/>
    <mergeCell ref="G23:I23"/>
    <mergeCell ref="J23:M23"/>
    <mergeCell ref="B28:E28"/>
    <mergeCell ref="G28:I28"/>
    <mergeCell ref="J28:M28"/>
    <mergeCell ref="B29:E29"/>
    <mergeCell ref="G29:I29"/>
    <mergeCell ref="J29:M29"/>
    <mergeCell ref="B26:E26"/>
    <mergeCell ref="G26:I26"/>
    <mergeCell ref="J26:M26"/>
    <mergeCell ref="B27:E27"/>
    <mergeCell ref="G27:I27"/>
    <mergeCell ref="J27:M27"/>
    <mergeCell ref="B32:E32"/>
    <mergeCell ref="G32:I32"/>
    <mergeCell ref="J32:M32"/>
    <mergeCell ref="B33:E33"/>
    <mergeCell ref="G33:I33"/>
    <mergeCell ref="J33:M33"/>
    <mergeCell ref="B30:E30"/>
    <mergeCell ref="G30:I30"/>
    <mergeCell ref="J30:M30"/>
    <mergeCell ref="B31:E31"/>
    <mergeCell ref="G31:I31"/>
    <mergeCell ref="J31:M31"/>
    <mergeCell ref="B36:E36"/>
    <mergeCell ref="G36:I36"/>
    <mergeCell ref="J36:M36"/>
    <mergeCell ref="G37:I37"/>
    <mergeCell ref="J37:M37"/>
    <mergeCell ref="I38:M38"/>
    <mergeCell ref="B34:E34"/>
    <mergeCell ref="G34:I34"/>
    <mergeCell ref="J34:M34"/>
    <mergeCell ref="B35:E35"/>
    <mergeCell ref="G35:I35"/>
    <mergeCell ref="J35:M35"/>
    <mergeCell ref="N38:P38"/>
    <mergeCell ref="A39:B39"/>
    <mergeCell ref="C39:E39"/>
    <mergeCell ref="L39:M39"/>
    <mergeCell ref="O39:Q39"/>
    <mergeCell ref="A40:D40"/>
    <mergeCell ref="G40:G43"/>
    <mergeCell ref="L40:M40"/>
    <mergeCell ref="N40:N43"/>
    <mergeCell ref="O40:Q40"/>
    <mergeCell ref="A43:B43"/>
    <mergeCell ref="C43:F43"/>
    <mergeCell ref="L43:M43"/>
    <mergeCell ref="O43:Q43"/>
    <mergeCell ref="A44:B44"/>
    <mergeCell ref="L44:M44"/>
    <mergeCell ref="O44:Q44"/>
    <mergeCell ref="A41:D41"/>
    <mergeCell ref="L41:M41"/>
    <mergeCell ref="O41:Q41"/>
    <mergeCell ref="A42:B42"/>
    <mergeCell ref="C42:F42"/>
    <mergeCell ref="L42:M42"/>
    <mergeCell ref="O42:Q42"/>
  </mergeCells>
  <phoneticPr fontId="1"/>
  <dataValidations count="1">
    <dataValidation type="list" allowBlank="1" showInputMessage="1" showErrorMessage="1" sqref="A5:F6">
      <formula1>"川口土木建築工業株式会社,朝日総業株式会社"</formula1>
    </dataValidation>
  </dataValidations>
  <pageMargins left="0.11811023622047245" right="0.11811023622047245" top="0.55118110236220474" bottom="0.15748031496062992" header="0.31496062992125984" footer="0.31496062992125984"/>
  <pageSetup paperSize="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基本情報入力欄</vt:lpstr>
      <vt:lpstr>請求書入力欄</vt:lpstr>
      <vt:lpstr>印刷用請求書</vt:lpstr>
      <vt:lpstr>印刷用合計表</vt:lpstr>
      <vt:lpstr>印刷用請求書(手書き印刷用)</vt:lpstr>
      <vt:lpstr>印刷用合計表(手書き印刷用)</vt:lpstr>
      <vt:lpstr>請求書№０１</vt:lpstr>
      <vt:lpstr>請求書№０２</vt:lpstr>
      <vt:lpstr>請求書№０３</vt:lpstr>
      <vt:lpstr>請求書№０４</vt:lpstr>
      <vt:lpstr>請求書№０５</vt:lpstr>
      <vt:lpstr>請求書№０６</vt:lpstr>
      <vt:lpstr>請求書№０７</vt:lpstr>
      <vt:lpstr>請求書№０８</vt:lpstr>
      <vt:lpstr>請求書№０９</vt:lpstr>
      <vt:lpstr>請求書№１０</vt:lpstr>
      <vt:lpstr>請求書№１１</vt:lpstr>
      <vt:lpstr>請求書№１２</vt:lpstr>
      <vt:lpstr>請求書№１３</vt:lpstr>
      <vt:lpstr>請求書№１４</vt:lpstr>
      <vt:lpstr>請求書№１５</vt:lpstr>
      <vt:lpstr>請求書№１６</vt:lpstr>
      <vt:lpstr>請求書№１７</vt:lpstr>
      <vt:lpstr>請求書№１８</vt:lpstr>
      <vt:lpstr>請求書№１９</vt:lpstr>
      <vt:lpstr>請求書№２０</vt:lpstr>
      <vt:lpstr>請求書№２１</vt:lpstr>
      <vt:lpstr>請求書№２２</vt:lpstr>
      <vt:lpstr>請求書№２３</vt:lpstr>
      <vt:lpstr>請求書№２４</vt:lpstr>
      <vt:lpstr>請求書№２５</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井出 紀行</dc:creator>
  <cp:lastModifiedBy>井出 紀行</cp:lastModifiedBy>
  <cp:lastPrinted>2022-08-26T05:21:07Z</cp:lastPrinted>
  <dcterms:created xsi:type="dcterms:W3CDTF">2021-09-22T02:37:32Z</dcterms:created>
  <dcterms:modified xsi:type="dcterms:W3CDTF">2022-08-26T07:28:29Z</dcterms:modified>
</cp:coreProperties>
</file>