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2"/>
  </bookViews>
  <sheets>
    <sheet name="基本情報入力欄" sheetId="1" r:id="rId1"/>
    <sheet name="印刷用合計表" sheetId="2" r:id="rId2"/>
    <sheet name="請求入力欄" sheetId="3" r:id="rId3"/>
    <sheet name="印刷用請求書" sheetId="4" r:id="rId4"/>
  </sheets>
  <definedNames>
    <definedName name="_xlnm.Print_Area" localSheetId="0">'基本情報入力欄'!#REF!</definedName>
    <definedName name="_xlnm.Print_Area" localSheetId="2">'請求入力欄'!#REF!</definedName>
    <definedName name="請求書№０１">'請求入力欄'!$B$11:$P$40</definedName>
    <definedName name="請求書№０２">'請求入力欄'!$B$68:$P$97</definedName>
    <definedName name="請求書№０３">'請求入力欄'!$B$125:$P$154</definedName>
    <definedName name="請求書№０４">'請求入力欄'!$B$182:$P$211</definedName>
    <definedName name="請求書№０５">'請求入力欄'!$B$239:$P$268</definedName>
    <definedName name="請求書№０６">'請求入力欄'!$B$296:$P$325</definedName>
    <definedName name="請求書№０７">'請求入力欄'!$B$353:$P$382</definedName>
    <definedName name="請求書№０８">'請求入力欄'!$B$410:$P$439</definedName>
    <definedName name="請求書№０９">'請求入力欄'!$B$467:$P$496</definedName>
    <definedName name="請求書№１０">'請求入力欄'!$B$524:$P$553</definedName>
    <definedName name="請求書№１１">'請求入力欄'!$B$581:$P$610</definedName>
    <definedName name="請求書№１２">'請求入力欄'!$B$638:$P$667</definedName>
    <definedName name="請求書№１３">'請求入力欄'!$B$695:$P$724</definedName>
    <definedName name="請求書№１４">'請求入力欄'!$B$752:$P$781</definedName>
    <definedName name="請求書№１５">'請求入力欄'!$B$809:$P$838</definedName>
    <definedName name="請求書№１６">'請求入力欄'!$B$866:$P$895</definedName>
    <definedName name="請求書№１７">'請求入力欄'!$B$923:$P$952</definedName>
    <definedName name="請求書№１８">'請求入力欄'!$B$980:$P$1009</definedName>
    <definedName name="請求書№１９">'請求入力欄'!$B$1037:$P$1066</definedName>
    <definedName name="請求書№２０">'請求入力欄'!$B$1094:$P$1123</definedName>
    <definedName name="請求書№２１">'請求入力欄'!$B$1151:$P$1180</definedName>
    <definedName name="請求書№２２">'請求入力欄'!$B$1208:$P$1237</definedName>
    <definedName name="請求書№２３">'請求入力欄'!$B$1265:$P$1294</definedName>
    <definedName name="請求書№２４">'請求入力欄'!$B$1322:$P$1351</definedName>
    <definedName name="請求書№２５">'請求入力欄'!$B$1379:$P$1408</definedName>
  </definedNames>
  <calcPr fullCalcOnLoad="1"/>
</workbook>
</file>

<file path=xl/sharedStrings.xml><?xml version="1.0" encoding="utf-8"?>
<sst xmlns="http://schemas.openxmlformats.org/spreadsheetml/2006/main" count="4118" uniqueCount="263">
  <si>
    <t>既受領額</t>
  </si>
  <si>
    <t>今回請求額</t>
  </si>
  <si>
    <t>合計</t>
  </si>
  <si>
    <t>発注残額</t>
  </si>
  <si>
    <t>注文番号</t>
  </si>
  <si>
    <t>現場名</t>
  </si>
  <si>
    <t>業者コード</t>
  </si>
  <si>
    <t>〒</t>
  </si>
  <si>
    <t>〒</t>
  </si>
  <si>
    <t>住所</t>
  </si>
  <si>
    <t>会社名</t>
  </si>
  <si>
    <t>代表者名</t>
  </si>
  <si>
    <t>ＴＥＬ</t>
  </si>
  <si>
    <t>ＴＥＬ</t>
  </si>
  <si>
    <t>ＦＡＸ</t>
  </si>
  <si>
    <t>請求年月日</t>
  </si>
  <si>
    <t>金額</t>
  </si>
  <si>
    <t>備考</t>
  </si>
  <si>
    <t>単価</t>
  </si>
  <si>
    <t>数量</t>
  </si>
  <si>
    <t>工事内容</t>
  </si>
  <si>
    <t>工種</t>
  </si>
  <si>
    <t>月末現在出来高</t>
  </si>
  <si>
    <t>請求額(税込）</t>
  </si>
  <si>
    <t>％</t>
  </si>
  <si>
    <t>請求書</t>
  </si>
  <si>
    <t>下記の通り請求します。</t>
  </si>
  <si>
    <t>査定欄</t>
  </si>
  <si>
    <t>決定金額</t>
  </si>
  <si>
    <t>消費税額等</t>
  </si>
  <si>
    <t>支払済額</t>
  </si>
  <si>
    <t>今回支払</t>
  </si>
  <si>
    <t>請求額(税込）</t>
  </si>
  <si>
    <t>社長</t>
  </si>
  <si>
    <t>部長</t>
  </si>
  <si>
    <t>次長</t>
  </si>
  <si>
    <t>課長</t>
  </si>
  <si>
    <t>工事長</t>
  </si>
  <si>
    <t>所長</t>
  </si>
  <si>
    <t>副所長</t>
  </si>
  <si>
    <t>経理</t>
  </si>
  <si>
    <t>主任</t>
  </si>
  <si>
    <t>1200
未成工事支出金</t>
  </si>
  <si>
    <t>1360
材料及び貯蔵品</t>
  </si>
  <si>
    <t>30001
材料費</t>
  </si>
  <si>
    <t>30002
労務費</t>
  </si>
  <si>
    <t>30003
外注費</t>
  </si>
  <si>
    <t>30004
仮設経費</t>
  </si>
  <si>
    <t>30006
運搬費</t>
  </si>
  <si>
    <t>30007
機械等経費</t>
  </si>
  <si>
    <t>30017
事務用品費</t>
  </si>
  <si>
    <t>30022
雑費</t>
  </si>
  <si>
    <t>8315
福利厚生費</t>
  </si>
  <si>
    <t>8316
修繕維持費</t>
  </si>
  <si>
    <t>8317
事務用品費</t>
  </si>
  <si>
    <t>8318
通信交通費</t>
  </si>
  <si>
    <t>8320
調査研究費</t>
  </si>
  <si>
    <t>8327
租税公課</t>
  </si>
  <si>
    <t>8328
保険料</t>
  </si>
  <si>
    <t>8330
雑費</t>
  </si>
  <si>
    <t>工事未払金</t>
  </si>
  <si>
    <t>未払金</t>
  </si>
  <si>
    <t>未払費用</t>
  </si>
  <si>
    <t>処</t>
  </si>
  <si>
    <t>税</t>
  </si>
  <si>
    <t>率</t>
  </si>
  <si>
    <t>№</t>
  </si>
  <si>
    <t>伝票番号</t>
  </si>
  <si>
    <t>％</t>
  </si>
  <si>
    <t>請求内容</t>
  </si>
  <si>
    <t>黄色部分に必要事項を入力してください。</t>
  </si>
  <si>
    <t>銀行コード</t>
  </si>
  <si>
    <t>銀行名</t>
  </si>
  <si>
    <t>支店コード</t>
  </si>
  <si>
    <t>支店名</t>
  </si>
  <si>
    <t>預金種別</t>
  </si>
  <si>
    <t>口座番号</t>
  </si>
  <si>
    <t>カナ</t>
  </si>
  <si>
    <t>口座名義人</t>
  </si>
  <si>
    <t>【１．普通　２．当座　３．その他】</t>
  </si>
  <si>
    <t>出来高金額</t>
  </si>
  <si>
    <t>№</t>
  </si>
  <si>
    <t>業者コード</t>
  </si>
  <si>
    <t>住所</t>
  </si>
  <si>
    <t>会社名</t>
  </si>
  <si>
    <t>代表者名</t>
  </si>
  <si>
    <t>電話番号</t>
  </si>
  <si>
    <t>太枠の中だけ書いて下さい。</t>
  </si>
  <si>
    <t>当座預金</t>
  </si>
  <si>
    <t>普通預金</t>
  </si>
  <si>
    <t>支払手形</t>
  </si>
  <si>
    <t>支払合計</t>
  </si>
  <si>
    <t>協力費</t>
  </si>
  <si>
    <t>連絡費</t>
  </si>
  <si>
    <t>消費税</t>
  </si>
  <si>
    <t>相殺</t>
  </si>
  <si>
    <t>控除合計</t>
  </si>
  <si>
    <t>現場名</t>
  </si>
  <si>
    <t>工事名</t>
  </si>
  <si>
    <t>金額</t>
  </si>
  <si>
    <t>決定金額</t>
  </si>
  <si>
    <t>〒</t>
  </si>
  <si>
    <t>計　　</t>
  </si>
  <si>
    <t>口座番号</t>
  </si>
  <si>
    <t>支払内訳</t>
  </si>
  <si>
    <t>控除内訳</t>
  </si>
  <si>
    <t>現　金</t>
  </si>
  <si>
    <t>振込手数料</t>
  </si>
  <si>
    <t>振込金額</t>
  </si>
  <si>
    <t>税込合計　</t>
  </si>
  <si>
    <t>川口土木建築工業株式会社　殿</t>
  </si>
  <si>
    <t>消費税</t>
  </si>
  <si>
    <t>税込合計</t>
  </si>
  <si>
    <t>支店</t>
  </si>
  <si>
    <t>（フリガナ）</t>
  </si>
  <si>
    <t>振込先名義人</t>
  </si>
  <si>
    <t>金融機関コード</t>
  </si>
  <si>
    <t>銀行
信金</t>
  </si>
  <si>
    <t>請求書№</t>
  </si>
  <si>
    <t>こちらは入力用です。印刷用請求書を印刷して下さい。
※印刷の時は請求書枚数を確認して
必ずページ数を指定して下さい。</t>
  </si>
  <si>
    <t>→→→</t>
  </si>
  <si>
    <t>薄黄色部分に必要事項を入力してください。</t>
  </si>
  <si>
    <t>年月日</t>
  </si>
  <si>
    <t>取引先基本項目</t>
  </si>
  <si>
    <t>←※　基本項目が判子の場合は入力は不要です。</t>
  </si>
  <si>
    <t>←※　登録票で登録されている銀行・口座を入力してください。</t>
  </si>
  <si>
    <t>　　　　変更する場合は再度登録票を提出して頂きます。</t>
  </si>
  <si>
    <t>数式無し版をご利用下さい。</t>
  </si>
  <si>
    <t>数式・書式は保護をしていませんので数式・書式の乱れによる問い合わせは受け付けません。</t>
  </si>
  <si>
    <t>合計表と請求書・出来高表を川口土建本社宛てに提出して下さい。</t>
  </si>
  <si>
    <t>再度ダウンロードをして頂くか、数式無し版をご利用下さい。</t>
  </si>
  <si>
    <t>埼玉県川口市本町４－１１－６</t>
  </si>
  <si>
    <t>048-224-5111</t>
  </si>
  <si>
    <t>048-224-5118</t>
  </si>
  <si>
    <t>埼玉りそな銀行</t>
  </si>
  <si>
    <t>川口支店</t>
  </si>
  <si>
    <t>332-0012</t>
  </si>
  <si>
    <t>印</t>
  </si>
  <si>
    <t>←※　業者コードは弊社注文書を確認して下さい。</t>
  </si>
  <si>
    <t>工事番号</t>
  </si>
  <si>
    <t>←※　工事番号・注文番号は弊社注文書を確認して下さい。</t>
  </si>
  <si>
    <t>現場名</t>
  </si>
  <si>
    <t>注文番号</t>
  </si>
  <si>
    <t>請負金額</t>
  </si>
  <si>
    <t>←※　税抜</t>
  </si>
  <si>
    <t>工種</t>
  </si>
  <si>
    <t>工事内容</t>
  </si>
  <si>
    <t>数量</t>
  </si>
  <si>
    <t>単価</t>
  </si>
  <si>
    <t>金額</t>
  </si>
  <si>
    <t>工種１</t>
  </si>
  <si>
    <t>工種２</t>
  </si>
  <si>
    <t>工種３</t>
  </si>
  <si>
    <t>工種４</t>
  </si>
  <si>
    <t>工種５</t>
  </si>
  <si>
    <t>工種６</t>
  </si>
  <si>
    <t>工種７</t>
  </si>
  <si>
    <t>工種８</t>
  </si>
  <si>
    <t>工種９</t>
  </si>
  <si>
    <t>合計</t>
  </si>
  <si>
    <t>出来高率</t>
  </si>
  <si>
    <t>消費税額等</t>
  </si>
  <si>
    <t>※出来高請求には別紙出来高表を添付して下さい</t>
  </si>
  <si>
    <t>請求額(税込）</t>
  </si>
  <si>
    <t>支払履歴（※今回請求分を除く）</t>
  </si>
  <si>
    <t>第１回支払</t>
  </si>
  <si>
    <t>第１０回支払</t>
  </si>
  <si>
    <t>第１９回支払</t>
  </si>
  <si>
    <t>第２回支払</t>
  </si>
  <si>
    <t>第１１回支払</t>
  </si>
  <si>
    <t>第２０回支払</t>
  </si>
  <si>
    <t>第３回支払</t>
  </si>
  <si>
    <t>第１２回支払</t>
  </si>
  <si>
    <t>第２１回支払</t>
  </si>
  <si>
    <t>第４回支払</t>
  </si>
  <si>
    <t>第１３回支払</t>
  </si>
  <si>
    <t>第２２回支払</t>
  </si>
  <si>
    <t>第５回支払</t>
  </si>
  <si>
    <t>第１４回支払</t>
  </si>
  <si>
    <t>第２３回支払</t>
  </si>
  <si>
    <t>第６回支払</t>
  </si>
  <si>
    <t>第１５回支払</t>
  </si>
  <si>
    <t>第２４回支払</t>
  </si>
  <si>
    <t>第７回支払</t>
  </si>
  <si>
    <t>第１６回支払</t>
  </si>
  <si>
    <t>第８回支払</t>
  </si>
  <si>
    <t>第１７回支払</t>
  </si>
  <si>
    <t>支払合計</t>
  </si>
  <si>
    <t>第９回支払</t>
  </si>
  <si>
    <t>第１８回支払</t>
  </si>
  <si>
    <t>発注残額</t>
  </si>
  <si>
    <t>※</t>
  </si>
  <si>
    <t>合計表とのリンクを崩さずに請求書№を変える場合は</t>
  </si>
  <si>
    <t>で囲まれた部分を選択しコピーして</t>
  </si>
  <si>
    <t>※</t>
  </si>
  <si>
    <t>貼り付け先の※印を選択して、右クリック</t>
  </si>
  <si>
    <t>　　　　　　　　このマークをクリックし数式で貼り付けをして下さい。</t>
  </si>
  <si>
    <t>この色の所へ入力して下さい。</t>
  </si>
  <si>
    <t>この色のセルは数式が入力されています。</t>
  </si>
  <si>
    <t>コピー元の入力範囲は手で値をクリアして下さい。</t>
  </si>
  <si>
    <t>№３の入力範囲をコピーし№１の※印を選択し</t>
  </si>
  <si>
    <t>例　　№１と№２の請求が完了したので№３を№１へコピーする。</t>
  </si>
  <si>
    <t>数式で貼り付けを行い、№２と№３の入力箇所は手動で消す。</t>
  </si>
  <si>
    <t>コウザジロウ（カ</t>
  </si>
  <si>
    <t>口座　次郎㈱</t>
  </si>
  <si>
    <t>代表太郎</t>
  </si>
  <si>
    <t>右上の名前ボックスから</t>
  </si>
  <si>
    <t>各請求書№へ移動できます。</t>
  </si>
  <si>
    <t>K</t>
  </si>
  <si>
    <t>データ提出ではありません。印刷し届出印を押したものを提出して下さい。</t>
  </si>
  <si>
    <t>(税抜）</t>
  </si>
  <si>
    <t>請負金額
（税抜）</t>
  </si>
  <si>
    <t>B0901</t>
  </si>
  <si>
    <t>川口土木建築工業株式会社</t>
  </si>
  <si>
    <t>横の黄色に</t>
  </si>
  <si>
    <t>消費税率を</t>
  </si>
  <si>
    <t>入力して下さい。</t>
  </si>
  <si>
    <t>2019.4.1現在</t>
  </si>
  <si>
    <t>2019.10.01より10％</t>
  </si>
  <si>
    <t>←発注日と完工日を考慮して税率をリストより選択して下さい。</t>
  </si>
  <si>
    <t>２０１９年３月３１日までの発注は軽減税率が適用されます。</t>
  </si>
  <si>
    <t>入金履歴（※今回請求分を除く）</t>
  </si>
  <si>
    <t>第１回入金</t>
  </si>
  <si>
    <t>第２回入金</t>
  </si>
  <si>
    <t>第３回入金</t>
  </si>
  <si>
    <t>第４回入金</t>
  </si>
  <si>
    <t>第５回入金</t>
  </si>
  <si>
    <t>第６回入金</t>
  </si>
  <si>
    <t>第７回入金</t>
  </si>
  <si>
    <t>第８回入金</t>
  </si>
  <si>
    <t>第９回入金</t>
  </si>
  <si>
    <t>第１０回入金</t>
  </si>
  <si>
    <t>第１１回入金</t>
  </si>
  <si>
    <t>第１２回入金</t>
  </si>
  <si>
    <t>第１３回入金</t>
  </si>
  <si>
    <t>第１４回入金</t>
  </si>
  <si>
    <t>第１５回入金</t>
  </si>
  <si>
    <t>第１６回入金</t>
  </si>
  <si>
    <t>第１７回入金</t>
  </si>
  <si>
    <t>第１８回入金</t>
  </si>
  <si>
    <t>第１９回入金</t>
  </si>
  <si>
    <t>第２０回入金</t>
  </si>
  <si>
    <t>第２１回入金</t>
  </si>
  <si>
    <t>第２２回入金</t>
  </si>
  <si>
    <t>第２３回入金</t>
  </si>
  <si>
    <t>第２４回入金</t>
  </si>
  <si>
    <t>第２５回入金</t>
  </si>
  <si>
    <t>入金合計</t>
  </si>
  <si>
    <t>税率</t>
  </si>
  <si>
    <t>0017</t>
  </si>
  <si>
    <t>357</t>
  </si>
  <si>
    <t>1234567</t>
  </si>
  <si>
    <t>←　７桁</t>
  </si>
  <si>
    <t>9876543</t>
  </si>
  <si>
    <t>業者コード</t>
  </si>
  <si>
    <t>注文番号</t>
  </si>
  <si>
    <t>注文番号</t>
  </si>
  <si>
    <t>注文番号</t>
  </si>
  <si>
    <t>30016
福利厚生費</t>
  </si>
  <si>
    <t>　　　　（例）1902702→1902700002</t>
  </si>
  <si>
    <t>1902700002</t>
  </si>
  <si>
    <t>工事番号</t>
  </si>
  <si>
    <t>工事番号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</si>
</sst>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[$-411]ge&quot;．&quot;mm&quot;．&quot;dd&quot;&quot;"/>
    <numFmt numFmtId="178" formatCode="0.0%"/>
    <numFmt numFmtId="179" formatCode="yyyy&quot;年&quot;m&quot;月&quot;d&quot;日&quot;;@"/>
  </numFmts>
  <fonts count="8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2"/>
      <color indexed="63"/>
      <name val="Arial"/>
      <family val="2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10"/>
      <name val="ＭＳ Ｐ明朝"/>
      <family val="1"/>
    </font>
    <font>
      <b/>
      <sz val="14"/>
      <color indexed="8"/>
      <name val="ＭＳ Ｐ明朝"/>
      <family val="1"/>
    </font>
    <font>
      <sz val="12"/>
      <color indexed="8"/>
      <name val="メイリオ"/>
      <family val="3"/>
    </font>
    <font>
      <sz val="8"/>
      <color indexed="8"/>
      <name val="メイリオ"/>
      <family val="3"/>
    </font>
    <font>
      <b/>
      <sz val="8"/>
      <color indexed="8"/>
      <name val="ＭＳ Ｐ明朝"/>
      <family val="1"/>
    </font>
    <font>
      <b/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b/>
      <sz val="72"/>
      <color indexed="8"/>
      <name val="ＭＳ Ｐ明朝"/>
      <family val="1"/>
    </font>
    <font>
      <sz val="24"/>
      <color indexed="8"/>
      <name val="ＭＳ Ｐ明朝"/>
      <family val="1"/>
    </font>
    <font>
      <b/>
      <sz val="24"/>
      <color indexed="8"/>
      <name val="ＭＳ Ｐ明朝"/>
      <family val="1"/>
    </font>
    <font>
      <b/>
      <sz val="12"/>
      <color indexed="10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8"/>
      <color theme="1"/>
      <name val="ＭＳ Ｐ明朝"/>
      <family val="1"/>
    </font>
    <font>
      <sz val="12"/>
      <color rgb="FF333333"/>
      <name val="Arial"/>
      <family val="2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4"/>
      <color rgb="FFFF0000"/>
      <name val="ＭＳ Ｐ明朝"/>
      <family val="1"/>
    </font>
    <font>
      <b/>
      <sz val="14"/>
      <color theme="1"/>
      <name val="ＭＳ Ｐ明朝"/>
      <family val="1"/>
    </font>
    <font>
      <sz val="12"/>
      <color rgb="FF111111"/>
      <name val="メイリオ"/>
      <family val="3"/>
    </font>
    <font>
      <sz val="8"/>
      <color rgb="FF111111"/>
      <name val="メイリオ"/>
      <family val="3"/>
    </font>
    <font>
      <b/>
      <sz val="8"/>
      <color theme="1"/>
      <name val="ＭＳ Ｐ明朝"/>
      <family val="1"/>
    </font>
    <font>
      <b/>
      <sz val="10"/>
      <color rgb="FFFF0000"/>
      <name val="ＭＳ Ｐ明朝"/>
      <family val="1"/>
    </font>
    <font>
      <sz val="16"/>
      <color theme="1"/>
      <name val="ＭＳ Ｐ明朝"/>
      <family val="1"/>
    </font>
    <font>
      <sz val="9"/>
      <color theme="1"/>
      <name val="ＭＳ Ｐ明朝"/>
      <family val="1"/>
    </font>
    <font>
      <sz val="24"/>
      <color theme="1"/>
      <name val="ＭＳ Ｐ明朝"/>
      <family val="1"/>
    </font>
    <font>
      <b/>
      <sz val="24"/>
      <color theme="1"/>
      <name val="ＭＳ Ｐ明朝"/>
      <family val="1"/>
    </font>
    <font>
      <b/>
      <sz val="12"/>
      <color rgb="FFFF0000"/>
      <name val="ＭＳ Ｐ明朝"/>
      <family val="1"/>
    </font>
    <font>
      <b/>
      <sz val="7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6"/>
      <color theme="1"/>
      <name val="ＭＳ Ｐ明朝"/>
      <family val="1"/>
    </font>
    <font>
      <sz val="18"/>
      <color theme="1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</fills>
  <borders count="4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>
        <color theme="1" tint="0.14993999898433685"/>
      </top>
      <bottom/>
    </border>
    <border>
      <left/>
      <right/>
      <top/>
      <bottom style="thin">
        <color theme="1" tint="0.14993999898433685"/>
      </bottom>
    </border>
    <border>
      <left/>
      <right style="thin">
        <color theme="1" tint="0.14993999898433685"/>
      </right>
      <top style="thick">
        <color theme="1" tint="0.14996999502182007"/>
      </top>
      <bottom style="thin">
        <color theme="1" tint="0.14993999898433685"/>
      </bottom>
    </border>
    <border>
      <left/>
      <right/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96999502182007"/>
      </left>
      <right/>
      <top style="thin">
        <color theme="1" tint="0.14996999502182007"/>
      </top>
      <bottom/>
    </border>
    <border>
      <left style="thin">
        <color theme="1" tint="0.14996999502182007"/>
      </left>
      <right/>
      <top/>
      <bottom style="thin">
        <color theme="1" tint="0.14996999502182007"/>
      </bottom>
    </border>
    <border>
      <left style="thin">
        <color theme="1" tint="0.14996999502182007"/>
      </left>
      <right/>
      <top/>
      <bottom/>
    </border>
    <border>
      <left/>
      <right style="thin">
        <color theme="1" tint="0.14996999502182007"/>
      </right>
      <top/>
      <bottom/>
    </border>
    <border>
      <left style="hair">
        <color theme="1" tint="0.14993999898433685"/>
      </left>
      <right style="hair">
        <color theme="1" tint="0.14993999898433685"/>
      </right>
      <top style="thin">
        <color theme="1" tint="0.14993999898433685"/>
      </top>
      <bottom/>
    </border>
    <border>
      <left style="thin">
        <color theme="1" tint="0.14993999898433685"/>
      </left>
      <right/>
      <top/>
      <bottom style="thin">
        <color theme="1" tint="0.14993999898433685"/>
      </bottom>
    </border>
    <border>
      <left style="thin">
        <color theme="1" tint="0.14993999898433685"/>
      </left>
      <right/>
      <top style="hair">
        <color theme="1" tint="0.14993999898433685"/>
      </top>
      <bottom style="hair">
        <color theme="1" tint="0.14993999898433685"/>
      </bottom>
    </border>
    <border>
      <left/>
      <right/>
      <top style="hair">
        <color theme="1" tint="0.14993999898433685"/>
      </top>
      <bottom style="hair">
        <color theme="1" tint="0.14993999898433685"/>
      </bottom>
    </border>
    <border>
      <left style="thin">
        <color theme="1" tint="0.14993999898433685"/>
      </left>
      <right/>
      <top style="hair">
        <color theme="1" tint="0.14993999898433685"/>
      </top>
      <bottom/>
    </border>
    <border>
      <left/>
      <right/>
      <top style="hair">
        <color theme="1" tint="0.14993999898433685"/>
      </top>
      <bottom/>
    </border>
    <border>
      <left/>
      <right/>
      <top style="thin">
        <color theme="1" tint="0.14996999502182007"/>
      </top>
      <bottom style="hair">
        <color theme="1" tint="0.14996999502182007"/>
      </bottom>
    </border>
    <border>
      <left/>
      <right style="thin">
        <color theme="1" tint="0.14996999502182007"/>
      </right>
      <top style="thin">
        <color theme="1" tint="0.14996999502182007"/>
      </top>
      <bottom style="hair">
        <color theme="1" tint="0.14996999502182007"/>
      </bottom>
    </border>
    <border>
      <left/>
      <right/>
      <top style="hair">
        <color theme="1" tint="0.14996999502182007"/>
      </top>
      <bottom style="hair">
        <color theme="1" tint="0.14996999502182007"/>
      </bottom>
    </border>
    <border>
      <left/>
      <right style="thin">
        <color theme="1" tint="0.14996999502182007"/>
      </right>
      <top style="hair">
        <color theme="1" tint="0.14996999502182007"/>
      </top>
      <bottom style="hair">
        <color theme="1" tint="0.14996999502182007"/>
      </bottom>
    </border>
    <border>
      <left/>
      <right/>
      <top style="hair">
        <color theme="1" tint="0.14996999502182007"/>
      </top>
      <bottom style="thin">
        <color theme="1" tint="0.14996999502182007"/>
      </bottom>
    </border>
    <border>
      <left/>
      <right style="thin">
        <color theme="1" tint="0.14996999502182007"/>
      </right>
      <top style="hair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/>
      <top style="thin">
        <color theme="1" tint="0.14996999502182007"/>
      </top>
      <bottom style="thin">
        <color theme="1" tint="0.14993999898433685"/>
      </bottom>
    </border>
    <border>
      <left/>
      <right/>
      <top style="thin">
        <color theme="1" tint="0.14996999502182007"/>
      </top>
      <bottom style="thin">
        <color theme="1" tint="0.14993999898433685"/>
      </bottom>
    </border>
    <border>
      <left/>
      <right style="thin">
        <color theme="1" tint="0.14996999502182007"/>
      </right>
      <top style="thin">
        <color theme="1" tint="0.14996999502182007"/>
      </top>
      <bottom style="thin">
        <color theme="1" tint="0.14993999898433685"/>
      </bottom>
    </border>
    <border>
      <left style="hair">
        <color theme="1" tint="0.14993999898433685"/>
      </left>
      <right style="thin">
        <color theme="1" tint="0.14996999502182007"/>
      </right>
      <top style="thin">
        <color theme="1" tint="0.14993999898433685"/>
      </top>
      <bottom/>
    </border>
    <border>
      <left style="hair">
        <color theme="1" tint="0.14993999898433685"/>
      </left>
      <right style="hair">
        <color theme="1" tint="0.14993999898433685"/>
      </right>
      <top/>
      <bottom/>
    </border>
    <border>
      <left style="hair">
        <color theme="1" tint="0.14993999898433685"/>
      </left>
      <right style="thin">
        <color theme="1" tint="0.14996999502182007"/>
      </right>
      <top/>
      <bottom/>
    </border>
    <border>
      <left/>
      <right/>
      <top style="hair">
        <color theme="1" tint="0.14996999502182007"/>
      </top>
      <bottom/>
    </border>
    <border>
      <left/>
      <right/>
      <top/>
      <bottom style="hair">
        <color theme="1" tint="0.14996999502182007"/>
      </bottom>
    </border>
    <border>
      <left/>
      <right/>
      <top/>
      <bottom style="hair">
        <color theme="1" tint="0.14993999898433685"/>
      </bottom>
    </border>
    <border>
      <left style="thin">
        <color theme="1" tint="0.14993999898433685"/>
      </left>
      <right/>
      <top/>
      <bottom/>
    </border>
    <border>
      <left/>
      <right style="hair">
        <color theme="1" tint="0.14993999898433685"/>
      </right>
      <top style="thin">
        <color theme="1" tint="0.14993999898433685"/>
      </top>
      <bottom style="thin">
        <color theme="1" tint="0.14993999898433685"/>
      </bottom>
    </border>
    <border>
      <left style="thick"/>
      <right/>
      <top style="thin">
        <color theme="1" tint="0.14996999502182007"/>
      </top>
      <bottom/>
    </border>
    <border>
      <left style="thick"/>
      <right/>
      <top/>
      <bottom style="thin">
        <color theme="1" tint="0.14996999502182007"/>
      </bottom>
    </border>
    <border>
      <left/>
      <right style="thin">
        <color theme="1" tint="0.14991000294685364"/>
      </right>
      <top/>
      <bottom/>
    </border>
    <border>
      <left style="thick">
        <color theme="1" tint="0.14996999502182007"/>
      </left>
      <right/>
      <top style="thin">
        <color theme="1" tint="0.14993999898433685"/>
      </top>
      <bottom/>
    </border>
    <border>
      <left style="thick">
        <color theme="1" tint="0.14996999502182007"/>
      </left>
      <right/>
      <top/>
      <bottom style="thick">
        <color theme="1" tint="0.14996999502182007"/>
      </bottom>
    </border>
    <border>
      <left/>
      <right/>
      <top/>
      <bottom style="thick">
        <color theme="1" tint="0.14996999502182007"/>
      </bottom>
    </border>
    <border>
      <left style="hair">
        <color theme="1" tint="0.14993999898433685"/>
      </left>
      <right style="hair">
        <color theme="1" tint="0.14993999898433685"/>
      </right>
      <top/>
      <bottom style="thin">
        <color theme="1" tint="0.14993999898433685"/>
      </bottom>
    </border>
    <border>
      <left/>
      <right style="hair">
        <color theme="1" tint="0.14993999898433685"/>
      </right>
      <top/>
      <bottom style="thin">
        <color theme="1" tint="0.14993999898433685"/>
      </bottom>
    </border>
    <border>
      <left/>
      <right style="thick">
        <color theme="1" tint="0.14993999898433685"/>
      </right>
      <top/>
      <bottom/>
    </border>
    <border>
      <left/>
      <right style="thick">
        <color theme="1" tint="0.14993999898433685"/>
      </right>
      <top style="thin">
        <color theme="1" tint="0.14993999898433685"/>
      </top>
      <bottom/>
    </border>
    <border>
      <left/>
      <right style="thick">
        <color theme="1" tint="0.14993999898433685"/>
      </right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849995970726"/>
      </left>
      <right/>
      <top style="thin">
        <color theme="1" tint="0.14993999898433685"/>
      </top>
      <bottom style="thin">
        <color theme="1" tint="0.14993999898433685"/>
      </bottom>
    </border>
    <border>
      <left/>
      <right style="thin">
        <color theme="1" tint="0.14988000690937042"/>
      </right>
      <top style="thin">
        <color theme="1" tint="0.14991000294685364"/>
      </top>
      <bottom/>
    </border>
    <border>
      <left/>
      <right style="thin">
        <color theme="1" tint="0.14991000294685364"/>
      </right>
      <top style="thin">
        <color theme="1" tint="0.14991000294685364"/>
      </top>
      <bottom style="thin">
        <color theme="1" tint="0.14991000294685364"/>
      </bottom>
    </border>
    <border>
      <left style="thin">
        <color theme="1" tint="0.14991000294685364"/>
      </left>
      <right/>
      <top style="thin">
        <color theme="1" tint="0.14993999898433685"/>
      </top>
      <bottom style="thin">
        <color theme="1" tint="0.14988000690937042"/>
      </bottom>
    </border>
    <border>
      <left/>
      <right/>
      <top style="thin">
        <color theme="1" tint="0.14993999898433685"/>
      </top>
      <bottom style="thin">
        <color theme="1" tint="0.14988000690937042"/>
      </bottom>
    </border>
    <border>
      <left/>
      <right style="thin">
        <color theme="1" tint="0.14991000294685364"/>
      </right>
      <top style="thin">
        <color theme="1" tint="0.14993999898433685"/>
      </top>
      <bottom style="thin">
        <color theme="1" tint="0.14988000690937042"/>
      </bottom>
    </border>
    <border>
      <left style="thin">
        <color theme="1" tint="0.149849995970726"/>
      </left>
      <right/>
      <top/>
      <bottom/>
    </border>
    <border>
      <left/>
      <right style="thin">
        <color theme="1" tint="0.1498199999332428"/>
      </right>
      <top/>
      <bottom/>
    </border>
    <border>
      <left style="thin">
        <color theme="1" tint="0.14993999898433685"/>
      </left>
      <right/>
      <top/>
      <bottom style="hair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 style="thin">
        <color theme="1" tint="0.14993999898433685"/>
      </top>
      <bottom style="thin">
        <color theme="1" tint="0.14991000294685364"/>
      </bottom>
    </border>
    <border>
      <left/>
      <right style="hair">
        <color theme="1" tint="0.14993999898433685"/>
      </right>
      <top style="thin">
        <color theme="1" tint="0.14993999898433685"/>
      </top>
      <bottom style="thin">
        <color theme="1" tint="0.14991000294685364"/>
      </bottom>
    </border>
    <border>
      <left style="hair">
        <color theme="1" tint="0.14993999898433685"/>
      </left>
      <right style="hair">
        <color theme="1" tint="0.14993999898433685"/>
      </right>
      <top style="thick">
        <color theme="1" tint="0.14993999898433685"/>
      </top>
      <bottom style="thin">
        <color theme="1" tint="0.14993999898433685"/>
      </bottom>
    </border>
    <border>
      <left style="hair">
        <color theme="1" tint="0.14993999898433685"/>
      </left>
      <right style="thin">
        <color theme="1" tint="0.14991000294685364"/>
      </right>
      <top style="thick">
        <color theme="1" tint="0.14993999898433685"/>
      </top>
      <bottom style="thin">
        <color theme="1" tint="0.14993999898433685"/>
      </bottom>
    </border>
    <border>
      <left style="hair">
        <color theme="1" tint="0.14993999898433685"/>
      </left>
      <right style="thin">
        <color theme="1" tint="0.14991000294685364"/>
      </right>
      <top style="thin">
        <color theme="1" tint="0.14993999898433685"/>
      </top>
      <bottom style="thin">
        <color theme="1" tint="0.14993999898433685"/>
      </bottom>
    </border>
    <border>
      <left style="hair">
        <color theme="1" tint="0.14993999898433685"/>
      </left>
      <right style="thin">
        <color theme="1" tint="0.14991000294685364"/>
      </right>
      <top style="thin">
        <color theme="1" tint="0.14993999898433685"/>
      </top>
      <bottom style="thin">
        <color theme="1" tint="0.14991000294685364"/>
      </bottom>
    </border>
    <border>
      <left/>
      <right style="thin">
        <color theme="1" tint="0.14991000294685364"/>
      </right>
      <top/>
      <bottom style="hair">
        <color theme="1" tint="0.14993999898433685"/>
      </bottom>
    </border>
    <border>
      <left/>
      <right style="thin">
        <color theme="1" tint="0.14991000294685364"/>
      </right>
      <top style="hair">
        <color theme="1" tint="0.14993999898433685"/>
      </top>
      <bottom style="hair">
        <color theme="1" tint="0.14993999898433685"/>
      </bottom>
    </border>
    <border>
      <left/>
      <right style="thin">
        <color theme="1" tint="0.14991000294685364"/>
      </right>
      <top style="hair">
        <color theme="1" tint="0.14993999898433685"/>
      </top>
      <bottom/>
    </border>
    <border>
      <left/>
      <right/>
      <top style="thin">
        <color theme="1" tint="0.14991000294685364"/>
      </top>
      <bottom style="thin"/>
    </border>
    <border>
      <left/>
      <right style="thin">
        <color theme="1" tint="0.14991000294685364"/>
      </right>
      <top style="thin">
        <color theme="1" tint="0.14991000294685364"/>
      </top>
      <bottom style="thin"/>
    </border>
    <border>
      <left style="thin">
        <color theme="1" tint="0.14996999502182007"/>
      </left>
      <right/>
      <top style="thin"/>
      <bottom/>
    </border>
    <border>
      <left/>
      <right style="thin">
        <color theme="1" tint="0.14996999502182007"/>
      </right>
      <top style="thin"/>
      <bottom/>
    </border>
    <border>
      <left style="thin">
        <color theme="1" tint="0.14991000294685364"/>
      </left>
      <right/>
      <top style="thin">
        <color theme="1" tint="0.14991000294685364"/>
      </top>
      <bottom style="thin">
        <color theme="1" tint="0.14991000294685364"/>
      </bottom>
    </border>
    <border>
      <left style="thin">
        <color theme="1" tint="0.14991000294685364"/>
      </left>
      <right/>
      <top style="thin">
        <color theme="1" tint="0.14991000294685364"/>
      </top>
      <bottom style="thin"/>
    </border>
    <border>
      <left style="thin">
        <color theme="1" tint="0.14991000294685364"/>
      </left>
      <right/>
      <top style="thin">
        <color theme="1" tint="0.14988000690937042"/>
      </top>
      <bottom/>
    </border>
    <border>
      <left/>
      <right/>
      <top style="thin">
        <color theme="1" tint="0.14988000690937042"/>
      </top>
      <bottom/>
    </border>
    <border>
      <left/>
      <right style="thin">
        <color theme="1" tint="0.14991000294685364"/>
      </right>
      <top style="thin">
        <color theme="1" tint="0.14988000690937042"/>
      </top>
      <bottom/>
    </border>
    <border>
      <left style="thin">
        <color theme="1" tint="0.14993999898433685"/>
      </left>
      <right/>
      <top style="thick">
        <color theme="1" tint="0.14996999502182007"/>
      </top>
      <bottom style="thin">
        <color theme="1" tint="0.14993999898433685"/>
      </bottom>
    </border>
    <border>
      <left/>
      <right/>
      <top style="thick">
        <color theme="1" tint="0.14996999502182007"/>
      </top>
      <bottom style="thin">
        <color theme="1" tint="0.14993999898433685"/>
      </bottom>
    </border>
    <border>
      <left/>
      <right/>
      <top style="thin">
        <color theme="1" tint="0.14991000294685364"/>
      </top>
      <bottom style="thin">
        <color theme="1" tint="0.14991000294685364"/>
      </bottom>
    </border>
    <border>
      <left style="thin"/>
      <right style="thin"/>
      <top style="thin"/>
      <bottom style="thin"/>
    </border>
    <border>
      <left style="hair">
        <color theme="1" tint="0.14993999898433685"/>
      </left>
      <right style="hair">
        <color theme="1" tint="0.14993999898433685"/>
      </right>
      <top style="thin">
        <color theme="1" tint="0.14993999898433685"/>
      </top>
      <bottom style="thin">
        <color theme="1" tint="0.1499399989843368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>
        <color theme="1" tint="0.14996999502182007"/>
      </top>
      <bottom/>
    </border>
    <border>
      <left/>
      <right style="thin">
        <color theme="1" tint="0.14996999502182007"/>
      </right>
      <top style="thin">
        <color theme="1" tint="0.14996999502182007"/>
      </top>
      <bottom/>
    </border>
    <border>
      <left/>
      <right/>
      <top/>
      <bottom style="thin">
        <color theme="1" tint="0.14996999502182007"/>
      </bottom>
    </border>
    <border>
      <left/>
      <right style="thin">
        <color theme="1" tint="0.14996999502182007"/>
      </right>
      <top/>
      <bottom style="thin">
        <color theme="1" tint="0.14996999502182007"/>
      </bottom>
    </border>
    <border>
      <left style="thin">
        <color theme="1" tint="0.14991000294685364"/>
      </left>
      <right/>
      <top style="thin">
        <color theme="1" tint="0.14991000294685364"/>
      </top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/>
      <right style="double"/>
      <top style="double"/>
      <bottom style="thin"/>
    </border>
    <border>
      <left style="thin"/>
      <right style="thin"/>
      <top style="hair"/>
      <bottom style="double"/>
    </border>
    <border>
      <left/>
      <right style="thin"/>
      <top style="hair"/>
      <bottom style="hair"/>
    </border>
    <border>
      <left style="thin"/>
      <right/>
      <top style="hair"/>
      <bottom style="double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/>
      <right style="thin"/>
      <top style="thin"/>
      <bottom style="hair"/>
    </border>
    <border>
      <left/>
      <right style="thin"/>
      <top style="hair"/>
      <bottom style="double"/>
    </border>
    <border>
      <left/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>
        <color theme="1" tint="0.14993999898433685"/>
      </left>
      <right/>
      <top style="thin">
        <color theme="1" tint="0.14993999898433685"/>
      </top>
      <bottom/>
    </border>
    <border>
      <left/>
      <right/>
      <top style="thin">
        <color theme="1" tint="0.14991000294685364"/>
      </top>
      <bottom/>
    </border>
    <border>
      <left style="thin">
        <color theme="1" tint="0.14991000294685364"/>
      </left>
      <right style="hair">
        <color theme="1" tint="0.14993999898433685"/>
      </right>
      <top style="thick">
        <color theme="1" tint="0.14993999898433685"/>
      </top>
      <bottom style="thin">
        <color theme="1" tint="0.14993999898433685"/>
      </bottom>
    </border>
    <border>
      <left style="thin">
        <color theme="1" tint="0.14991000294685364"/>
      </left>
      <right style="hair">
        <color theme="1" tint="0.14993999898433685"/>
      </right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91000294685364"/>
      </left>
      <right style="hair">
        <color theme="1" tint="0.14993999898433685"/>
      </right>
      <top style="thin">
        <color theme="1" tint="0.14993999898433685"/>
      </top>
      <bottom style="thin">
        <color theme="1" tint="0.14991000294685364"/>
      </bottom>
    </border>
    <border>
      <left style="thick">
        <color theme="1" tint="0.14996999502182007"/>
      </left>
      <right style="thin">
        <color theme="1" tint="0.14996999502182007"/>
      </right>
      <top style="thick">
        <color theme="1" tint="0.14996999502182007"/>
      </top>
      <bottom style="thin">
        <color theme="1" tint="0.14996999502182007"/>
      </bottom>
    </border>
    <border>
      <left style="thick">
        <color theme="1" tint="0.14996999502182007"/>
      </left>
      <right style="thin">
        <color theme="1" tint="0.14996999502182007"/>
      </right>
      <top style="thin">
        <color theme="1" tint="0.14996999502182007"/>
      </top>
      <bottom style="thin">
        <color theme="1" tint="0.14996999502182007"/>
      </bottom>
    </border>
    <border>
      <left style="thick">
        <color theme="1" tint="0.14996999502182007"/>
      </left>
      <right style="thin">
        <color theme="1" tint="0.14996999502182007"/>
      </right>
      <top style="thin">
        <color theme="1" tint="0.14996999502182007"/>
      </top>
      <bottom/>
    </border>
    <border>
      <left style="thick">
        <color theme="1" tint="0.14996999502182007"/>
      </left>
      <right/>
      <top style="medium">
        <color theme="1" tint="0.14993999898433685"/>
      </top>
      <bottom style="thin">
        <color theme="1" tint="0.14996999502182007"/>
      </bottom>
    </border>
    <border>
      <left/>
      <right/>
      <top style="medium">
        <color theme="1" tint="0.14993999898433685"/>
      </top>
      <bottom style="thin">
        <color theme="1" tint="0.14996999502182007"/>
      </bottom>
    </border>
    <border>
      <left/>
      <right style="thin">
        <color theme="1" tint="0.14996999502182007"/>
      </right>
      <top style="medium">
        <color theme="1" tint="0.14993999898433685"/>
      </top>
      <bottom style="thin">
        <color theme="1" tint="0.14996999502182007"/>
      </bottom>
    </border>
    <border>
      <left style="thin">
        <color theme="1" tint="0.14996999502182007"/>
      </left>
      <right style="thin">
        <color theme="1" tint="0.14996999502182007"/>
      </right>
      <top style="thick">
        <color theme="1" tint="0.14996999502182007"/>
      </top>
      <bottom style="thin">
        <color theme="1" tint="0.14996999502182007"/>
      </bottom>
    </border>
    <border>
      <left style="thin">
        <color theme="1" tint="0.14993999898433685"/>
      </left>
      <right style="thick">
        <color theme="1" tint="0.14991000294685364"/>
      </right>
      <top style="thin">
        <color theme="1" tint="0.14993999898433685"/>
      </top>
      <bottom/>
    </border>
    <border>
      <left style="thick">
        <color theme="1" tint="0.14996999502182007"/>
      </left>
      <right/>
      <top style="thin">
        <color theme="1" tint="0.14996999502182007"/>
      </top>
      <bottom style="medium">
        <color theme="1" tint="0.14993999898433685"/>
      </bottom>
    </border>
    <border>
      <left/>
      <right/>
      <top style="thin">
        <color theme="1" tint="0.14996999502182007"/>
      </top>
      <bottom style="medium">
        <color theme="1" tint="0.14993999898433685"/>
      </bottom>
    </border>
    <border>
      <left/>
      <right/>
      <top style="thin">
        <color theme="1" tint="0.14996999502182007"/>
      </top>
      <bottom style="thin">
        <color theme="1" tint="0.14996999502182007"/>
      </bottom>
    </border>
    <border>
      <left style="thick">
        <color theme="1" tint="0.14991000294685364"/>
      </left>
      <right style="thin">
        <color theme="1" tint="0.149849995970726"/>
      </right>
      <top style="thick">
        <color theme="1" tint="0.14988000690937042"/>
      </top>
      <bottom/>
    </border>
    <border>
      <left style="thin">
        <color theme="1" tint="0.1498199999332428"/>
      </left>
      <right style="thin">
        <color theme="1" tint="0.149849995970726"/>
      </right>
      <top/>
      <bottom style="thin">
        <color theme="1" tint="0.149849995970726"/>
      </bottom>
    </border>
    <border>
      <left style="thin">
        <color theme="1" tint="0.149849995970726"/>
      </left>
      <right style="thin">
        <color theme="1" tint="0.149849995970726"/>
      </right>
      <top/>
      <bottom style="thin">
        <color theme="1" tint="0.149849995970726"/>
      </bottom>
    </border>
    <border>
      <left style="thin">
        <color theme="1" tint="0.149849995970726"/>
      </left>
      <right style="thin">
        <color theme="1" tint="0.1498199999332428"/>
      </right>
      <top style="thick">
        <color theme="1" tint="0.14996999502182007"/>
      </top>
      <bottom style="thin">
        <color theme="1" tint="0.1498199999332428"/>
      </bottom>
    </border>
    <border>
      <left style="thin">
        <color theme="1" tint="0.149849995970726"/>
      </left>
      <right style="thin">
        <color theme="1" tint="0.1498199999332428"/>
      </right>
      <top style="thin">
        <color theme="1" tint="0.1498199999332428"/>
      </top>
      <bottom style="thin">
        <color theme="1" tint="0.1498199999332428"/>
      </bottom>
    </border>
    <border>
      <left/>
      <right style="thin">
        <color theme="1" tint="0.14993999898433685"/>
      </right>
      <top/>
      <bottom style="thin">
        <color theme="1" tint="0.14993999898433685"/>
      </bottom>
    </border>
    <border>
      <left/>
      <right style="thin">
        <color theme="1" tint="0.14993999898433685"/>
      </right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88000690937042"/>
      </left>
      <right style="thin">
        <color theme="1" tint="0.149849995970726"/>
      </right>
      <top style="thick">
        <color theme="1" tint="0.14991000294685364"/>
      </top>
      <bottom style="thin">
        <color theme="1" tint="0.149849995970726"/>
      </bottom>
    </border>
    <border>
      <left style="thin">
        <color theme="1" tint="0.149849995970726"/>
      </left>
      <right style="thin">
        <color theme="1" tint="0.149849995970726"/>
      </right>
      <top style="thin">
        <color theme="1" tint="0.1498199999332428"/>
      </top>
      <bottom/>
    </border>
    <border>
      <left/>
      <right/>
      <top style="thin">
        <color theme="1" tint="0.14991000294685364"/>
      </top>
      <bottom style="thin">
        <color theme="1" tint="0.14996999502182007"/>
      </bottom>
    </border>
    <border>
      <left style="hair">
        <color theme="1" tint="0.14993999898433685"/>
      </left>
      <right style="hair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hair">
        <color theme="1" tint="0.14993999898433685"/>
      </left>
      <right style="hair">
        <color theme="1" tint="0.14993999898433685"/>
      </right>
      <top style="thin">
        <color theme="1" tint="0.14996999502182007"/>
      </top>
      <bottom/>
    </border>
    <border>
      <left style="hair">
        <color theme="1" tint="0.14993999898433685"/>
      </left>
      <right style="hair">
        <color theme="1" tint="0.14993999898433685"/>
      </right>
      <top style="thin">
        <color theme="1" tint="0.14991000294685364"/>
      </top>
      <bottom style="thin">
        <color theme="1" tint="0.14996999502182007"/>
      </bottom>
    </border>
    <border>
      <left style="thin">
        <color theme="1" tint="0.14993999898433685"/>
      </left>
      <right style="hair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hair">
        <color theme="1" tint="0.14993999898433685"/>
      </left>
      <right style="thin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3999898433685"/>
      </left>
      <right style="hair">
        <color theme="1" tint="0.14993999898433685"/>
      </right>
      <top style="thin">
        <color theme="1" tint="0.14996999502182007"/>
      </top>
      <bottom/>
    </border>
    <border>
      <left style="hair">
        <color theme="1" tint="0.14993999898433685"/>
      </left>
      <right style="thin">
        <color theme="1" tint="0.14993999898433685"/>
      </right>
      <top style="thin">
        <color theme="1" tint="0.14996999502182007"/>
      </top>
      <bottom/>
    </border>
    <border>
      <left style="thin">
        <color theme="1" tint="0.14993999898433685"/>
      </left>
      <right style="hair">
        <color theme="1" tint="0.14993999898433685"/>
      </right>
      <top style="thin">
        <color theme="1" tint="0.1498199999332428"/>
      </top>
      <bottom style="thin">
        <color theme="1" tint="0.1498199999332428"/>
      </bottom>
    </border>
    <border>
      <left style="hair">
        <color theme="1" tint="0.14993999898433685"/>
      </left>
      <right style="hair">
        <color theme="1" tint="0.14993999898433685"/>
      </right>
      <top style="thin">
        <color theme="1" tint="0.1498199999332428"/>
      </top>
      <bottom style="thin">
        <color theme="1" tint="0.1498199999332428"/>
      </bottom>
    </border>
    <border>
      <left style="hair">
        <color theme="1" tint="0.14993999898433685"/>
      </left>
      <right style="thin">
        <color theme="1" tint="0.14993999898433685"/>
      </right>
      <top style="thin">
        <color theme="1" tint="0.1498199999332428"/>
      </top>
      <bottom style="thin">
        <color theme="1" tint="0.1498199999332428"/>
      </bottom>
    </border>
    <border>
      <left style="thin">
        <color theme="1" tint="0.14993999898433685"/>
      </left>
      <right style="hair">
        <color theme="1" tint="0.14993999898433685"/>
      </right>
      <top style="thin">
        <color theme="1" tint="0.14991000294685364"/>
      </top>
      <bottom/>
    </border>
    <border>
      <left style="hair">
        <color theme="1" tint="0.14993999898433685"/>
      </left>
      <right style="hair">
        <color theme="1" tint="0.14993999898433685"/>
      </right>
      <top style="thin">
        <color theme="1" tint="0.14991000294685364"/>
      </top>
      <bottom/>
    </border>
    <border>
      <left style="hair">
        <color theme="1" tint="0.14993999898433685"/>
      </left>
      <right style="thin">
        <color theme="1" tint="0.14993999898433685"/>
      </right>
      <top style="thin">
        <color theme="1" tint="0.14991000294685364"/>
      </top>
      <bottom/>
    </border>
    <border>
      <left style="thin">
        <color theme="1" tint="0.14993999898433685"/>
      </left>
      <right style="hair">
        <color theme="1" tint="0.14993999898433685"/>
      </right>
      <top/>
      <bottom style="thin">
        <color theme="1" tint="0.1498199999332428"/>
      </bottom>
    </border>
    <border>
      <left style="hair">
        <color theme="1" tint="0.14993999898433685"/>
      </left>
      <right style="hair">
        <color theme="1" tint="0.14993999898433685"/>
      </right>
      <top/>
      <bottom style="thin">
        <color theme="1" tint="0.1498199999332428"/>
      </bottom>
    </border>
    <border>
      <left style="hair">
        <color theme="1" tint="0.14993999898433685"/>
      </left>
      <right style="thin">
        <color theme="1" tint="0.14993999898433685"/>
      </right>
      <top/>
      <bottom style="thin">
        <color theme="1" tint="0.1498199999332428"/>
      </bottom>
    </border>
    <border>
      <left/>
      <right/>
      <top style="thick">
        <color theme="1" tint="0.14996999502182007"/>
      </top>
      <bottom style="thin">
        <color theme="1" tint="0.1498199999332428"/>
      </bottom>
    </border>
    <border>
      <left/>
      <right/>
      <top style="thin">
        <color theme="1" tint="0.1498199999332428"/>
      </top>
      <bottom style="thin">
        <color theme="1" tint="0.1498199999332428"/>
      </bottom>
    </border>
    <border>
      <left style="hair">
        <color theme="1" tint="0.14993999898433685"/>
      </left>
      <right style="hair">
        <color theme="1" tint="0.14993999898433685"/>
      </right>
      <top style="thick">
        <color theme="1" tint="0.14996999502182007"/>
      </top>
      <bottom style="thin">
        <color theme="1" tint="0.1498199999332428"/>
      </bottom>
    </border>
    <border>
      <left style="thick">
        <color theme="1" tint="0.14993999898433685"/>
      </left>
      <right style="hair">
        <color theme="1" tint="0.14991000294685364"/>
      </right>
      <top style="thin">
        <color theme="1" tint="0.14996999502182007"/>
      </top>
      <bottom style="thin">
        <color theme="1" tint="0.14996999502182007"/>
      </bottom>
    </border>
    <border>
      <left style="hair">
        <color theme="1" tint="0.14991000294685364"/>
      </left>
      <right style="hair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thick">
        <color theme="1" tint="0.14993999898433685"/>
      </left>
      <right style="hair">
        <color theme="1" tint="0.14991000294685364"/>
      </right>
      <top style="thin">
        <color theme="1" tint="0.14996999502182007"/>
      </top>
      <bottom style="thin">
        <color theme="1" tint="0.14991000294685364"/>
      </bottom>
    </border>
    <border>
      <left style="hair">
        <color theme="1" tint="0.14991000294685364"/>
      </left>
      <right style="hair">
        <color theme="1" tint="0.14993999898433685"/>
      </right>
      <top style="thin">
        <color theme="1" tint="0.14996999502182007"/>
      </top>
      <bottom style="thin">
        <color theme="1" tint="0.14991000294685364"/>
      </bottom>
    </border>
    <border>
      <left style="thick">
        <color theme="1" tint="0.14993999898433685"/>
      </left>
      <right style="hair">
        <color theme="1" tint="0.14991000294685364"/>
      </right>
      <top style="thin">
        <color theme="1" tint="0.14991000294685364"/>
      </top>
      <bottom style="thin">
        <color theme="1" tint="0.14996999502182007"/>
      </bottom>
    </border>
    <border>
      <left style="hair">
        <color theme="1" tint="0.14991000294685364"/>
      </left>
      <right style="hair">
        <color theme="1" tint="0.14993999898433685"/>
      </right>
      <top style="thin">
        <color theme="1" tint="0.14991000294685364"/>
      </top>
      <bottom style="thin">
        <color theme="1" tint="0.14996999502182007"/>
      </bottom>
    </border>
    <border>
      <left style="thin">
        <color theme="1" tint="0.149849995970726"/>
      </left>
      <right style="hair">
        <color theme="1" tint="0.149849995970726"/>
      </right>
      <top style="thin">
        <color theme="1" tint="0.14996999502182007"/>
      </top>
      <bottom style="thin">
        <color theme="1" tint="0.1498199999332428"/>
      </bottom>
    </border>
    <border>
      <left style="hair">
        <color theme="1" tint="0.149849995970726"/>
      </left>
      <right style="hair">
        <color theme="1" tint="0.149849995970726"/>
      </right>
      <top style="thin">
        <color theme="1" tint="0.14988000690937042"/>
      </top>
      <bottom style="thin">
        <color theme="1" tint="0.14988000690937042"/>
      </bottom>
    </border>
    <border>
      <left style="hair">
        <color theme="1" tint="0.149849995970726"/>
      </left>
      <right style="thin">
        <color theme="1" tint="0.14988000690937042"/>
      </right>
      <top style="thin">
        <color theme="1" tint="0.14988000690937042"/>
      </top>
      <bottom style="thin">
        <color theme="1" tint="0.14988000690937042"/>
      </bottom>
    </border>
    <border>
      <left/>
      <right style="thin">
        <color theme="1" tint="0.14993999898433685"/>
      </right>
      <top style="thin">
        <color theme="1" tint="0.14996999502182007"/>
      </top>
      <bottom style="thick">
        <color theme="1" tint="0.14996999502182007"/>
      </bottom>
    </border>
    <border>
      <left/>
      <right/>
      <top style="thick">
        <color theme="1" tint="0.14991000294685364"/>
      </top>
      <bottom style="thin">
        <color theme="1" tint="0.149849995970726"/>
      </bottom>
    </border>
    <border>
      <left style="thin">
        <color theme="1" tint="0.149849995970726"/>
      </left>
      <right style="thin">
        <color theme="1" tint="0.1498199999332428"/>
      </right>
      <top style="thick">
        <color theme="1" tint="0.14991000294685364"/>
      </top>
      <bottom style="thin">
        <color theme="1" tint="0.149849995970726"/>
      </bottom>
    </border>
    <border>
      <left style="thin">
        <color theme="1" tint="0.1498199999332428"/>
      </left>
      <right style="thin">
        <color theme="1" tint="0.1498199999332428"/>
      </right>
      <top style="thick">
        <color theme="1" tint="0.14991000294685364"/>
      </top>
      <bottom style="thin">
        <color theme="1" tint="0.149849995970726"/>
      </bottom>
    </border>
    <border>
      <left style="thin">
        <color theme="1" tint="0.14993999898433685"/>
      </left>
      <right style="thick">
        <color theme="1" tint="0.14991000294685364"/>
      </right>
      <top/>
      <bottom style="thin">
        <color theme="1" tint="0.14993999898433685"/>
      </bottom>
    </border>
    <border>
      <left style="thin">
        <color theme="1" tint="0.14991000294685364"/>
      </left>
      <right/>
      <top style="thin">
        <color theme="1" tint="0.14993999898433685"/>
      </top>
      <bottom style="thin">
        <color theme="1" tint="0.14993999898433685"/>
      </bottom>
    </border>
    <border>
      <left/>
      <right style="thin">
        <color theme="1" tint="0.14991000294685364"/>
      </right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91000294685364"/>
      </left>
      <right/>
      <top/>
      <bottom/>
    </border>
    <border>
      <left style="thin">
        <color theme="1" tint="0.14996999502182007"/>
      </left>
      <right style="thin">
        <color theme="1" tint="0.14996999502182007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 style="thin">
        <color theme="1" tint="0.14996999502182007"/>
      </right>
      <top style="thin">
        <color theme="1" tint="0.14996999502182007"/>
      </top>
      <bottom/>
    </border>
    <border>
      <left/>
      <right style="thin">
        <color theme="1" tint="0.14993999898433685"/>
      </right>
      <top style="thin">
        <color theme="1" tint="0.14996999502182007"/>
      </top>
      <bottom/>
    </border>
    <border>
      <left/>
      <right style="thin">
        <color theme="1" tint="0.14993999898433685"/>
      </right>
      <top/>
      <bottom/>
    </border>
    <border>
      <left/>
      <right style="thin">
        <color theme="1" tint="0.14993999898433685"/>
      </right>
      <top/>
      <bottom style="thin">
        <color theme="1" tint="0.14996999502182007"/>
      </bottom>
    </border>
    <border>
      <left/>
      <right/>
      <top style="medium">
        <color theme="1" tint="0.14996999502182007"/>
      </top>
      <bottom/>
    </border>
    <border>
      <left/>
      <right/>
      <top/>
      <bottom style="medium">
        <color theme="1" tint="0.14993999898433685"/>
      </bottom>
    </border>
    <border>
      <left/>
      <right style="medium">
        <color theme="1" tint="0.14993999898433685"/>
      </right>
      <top/>
      <bottom/>
    </border>
    <border>
      <left/>
      <right/>
      <top style="double"/>
      <bottom style="thin"/>
    </border>
    <border>
      <left style="thin"/>
      <right style="thin"/>
      <top style="mediumDashed"/>
      <bottom style="thin"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mediumDashed"/>
      <right/>
      <top style="mediumDashed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1" tint="0.14991000294685364"/>
      </left>
      <right/>
      <top/>
      <bottom style="thick">
        <color theme="1" tint="0.14988000690937042"/>
      </bottom>
    </border>
    <border>
      <left style="thin">
        <color theme="1" tint="0.14996999502182007"/>
      </left>
      <right style="thin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thin">
        <color theme="1" tint="0.14996999502182007"/>
      </left>
      <right style="medium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thick"/>
      <right/>
      <top/>
      <bottom/>
    </border>
    <border>
      <left style="thick">
        <color theme="1" tint="0.14993999898433685"/>
      </left>
      <right style="hair">
        <color theme="1" tint="0.14991000294685364"/>
      </right>
      <top style="thick">
        <color theme="1" tint="0.14993999898433685"/>
      </top>
      <bottom style="thin">
        <color theme="1" tint="0.14991000294685364"/>
      </bottom>
    </border>
    <border>
      <left style="hair">
        <color theme="1" tint="0.14991000294685364"/>
      </left>
      <right style="hair">
        <color theme="1" tint="0.14991000294685364"/>
      </right>
      <top style="thick">
        <color theme="1" tint="0.14993999898433685"/>
      </top>
      <bottom style="thin">
        <color theme="1" tint="0.14991000294685364"/>
      </bottom>
    </border>
    <border>
      <left style="hair">
        <color theme="1" tint="0.14991000294685364"/>
      </left>
      <right/>
      <top style="thick">
        <color theme="1" tint="0.14993999898433685"/>
      </top>
      <bottom style="thin">
        <color theme="1" tint="0.1499100029468536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theme="1" tint="0.14996999502182007"/>
      </left>
      <right/>
      <top style="medium">
        <color theme="1" tint="0.14996999502182007"/>
      </top>
      <bottom style="medium">
        <color theme="1" tint="0.14996999502182007"/>
      </bottom>
    </border>
    <border>
      <left/>
      <right/>
      <top style="medium">
        <color theme="1" tint="0.14996999502182007"/>
      </top>
      <bottom style="medium">
        <color theme="1" tint="0.14996999502182007"/>
      </bottom>
    </border>
    <border>
      <left/>
      <right style="medium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3999898433685"/>
      </left>
      <right/>
      <top style="medium">
        <color theme="1" tint="0.14993999898433685"/>
      </top>
      <bottom style="medium">
        <color theme="1" tint="0.14996999502182007"/>
      </bottom>
    </border>
    <border>
      <left/>
      <right/>
      <top style="medium">
        <color theme="1" tint="0.14993999898433685"/>
      </top>
      <bottom style="medium">
        <color theme="1" tint="0.14996999502182007"/>
      </bottom>
    </border>
    <border>
      <left/>
      <right style="medium">
        <color theme="1" tint="0.14996999502182007"/>
      </right>
      <top style="medium">
        <color theme="1" tint="0.14993999898433685"/>
      </top>
      <bottom style="medium">
        <color theme="1" tint="0.14996999502182007"/>
      </bottom>
    </border>
    <border>
      <left style="medium">
        <color theme="1" tint="0.14996999502182007"/>
      </left>
      <right style="thin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thick">
        <color theme="1" tint="0.14993999898433685"/>
      </left>
      <right/>
      <top style="thin">
        <color theme="1" tint="0.14996999502182007"/>
      </top>
      <bottom style="thin">
        <color theme="1" tint="0.1498199999332428"/>
      </bottom>
    </border>
    <border>
      <left/>
      <right/>
      <top style="thin">
        <color theme="1" tint="0.14996999502182007"/>
      </top>
      <bottom style="thin">
        <color theme="1" tint="0.1498199999332428"/>
      </bottom>
    </border>
    <border>
      <left/>
      <right style="thin">
        <color theme="1" tint="0.149849995970726"/>
      </right>
      <top style="thin">
        <color theme="1" tint="0.14996999502182007"/>
      </top>
      <bottom style="thin">
        <color theme="1" tint="0.1498199999332428"/>
      </bottom>
    </border>
    <border>
      <left style="medium">
        <color theme="1" tint="0.14993999898433685"/>
      </left>
      <right/>
      <top/>
      <bottom/>
    </border>
    <border>
      <left style="medium">
        <color theme="1" tint="0.14993999898433685"/>
      </left>
      <right/>
      <top/>
      <bottom style="medium">
        <color theme="1" tint="0.14993999898433685"/>
      </bottom>
    </border>
    <border>
      <left/>
      <right style="thin">
        <color theme="1" tint="0.14993999898433685"/>
      </right>
      <top/>
      <bottom style="medium">
        <color theme="1" tint="0.14993999898433685"/>
      </bottom>
    </border>
    <border>
      <left style="medium">
        <color theme="1" tint="0.14993999898433685"/>
      </left>
      <right/>
      <top style="medium">
        <color theme="1" tint="0.14996999502182007"/>
      </top>
      <bottom/>
    </border>
    <border>
      <left/>
      <right style="thin">
        <color theme="1" tint="0.14993999898433685"/>
      </right>
      <top style="medium">
        <color theme="1" tint="0.14996999502182007"/>
      </top>
      <bottom/>
    </border>
    <border>
      <left/>
      <right style="medium">
        <color theme="1" tint="0.14993999898433685"/>
      </right>
      <top style="medium">
        <color theme="1" tint="0.14996999502182007"/>
      </top>
      <bottom/>
    </border>
    <border>
      <left/>
      <right style="medium">
        <color theme="1" tint="0.14993999898433685"/>
      </right>
      <top/>
      <bottom style="medium">
        <color theme="1" tint="0.14993999898433685"/>
      </bottom>
    </border>
    <border>
      <left style="thin">
        <color theme="1" tint="0.14996999502182007"/>
      </left>
      <right/>
      <top style="thin">
        <color theme="1" tint="0.14996999502182007"/>
      </top>
      <bottom style="thin">
        <color theme="1" tint="0.14996999502182007"/>
      </bottom>
    </border>
    <border>
      <left/>
      <right style="thin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3999898433685"/>
      </left>
      <right style="thin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3999898433685"/>
      </left>
      <right style="thick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 style="thin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849995970726"/>
      </left>
      <right/>
      <top style="thin">
        <color theme="1" tint="0.1498199999332428"/>
      </top>
      <bottom style="thin">
        <color theme="1" tint="0.1498199999332428"/>
      </bottom>
    </border>
    <border>
      <left style="thin">
        <color theme="1" tint="0.14996999502182007"/>
      </left>
      <right/>
      <top style="thin">
        <color theme="1" tint="0.14993999898433685"/>
      </top>
      <bottom style="thin">
        <color theme="1" tint="0.14996999502182007"/>
      </bottom>
    </border>
    <border>
      <left/>
      <right/>
      <top style="thin">
        <color theme="1" tint="0.14993999898433685"/>
      </top>
      <bottom style="thin">
        <color theme="1" tint="0.14996999502182007"/>
      </bottom>
    </border>
    <border>
      <left/>
      <right style="thin">
        <color theme="1" tint="0.14993999898433685"/>
      </right>
      <top style="thin">
        <color theme="1" tint="0.14993999898433685"/>
      </top>
      <bottom style="thin">
        <color theme="1" tint="0.14996999502182007"/>
      </bottom>
    </border>
    <border>
      <left style="hair">
        <color theme="1" tint="0.14993999898433685"/>
      </left>
      <right/>
      <top style="thin">
        <color theme="1" tint="0.14991000294685364"/>
      </top>
      <bottom style="thin">
        <color theme="1" tint="0.14991000294685364"/>
      </bottom>
    </border>
    <border>
      <left/>
      <right style="thin">
        <color theme="1" tint="0.149849995970726"/>
      </right>
      <top style="thin">
        <color theme="1" tint="0.14991000294685364"/>
      </top>
      <bottom style="thin">
        <color theme="1" tint="0.14991000294685364"/>
      </bottom>
    </border>
    <border>
      <left style="thick">
        <color theme="1" tint="0.14993999898433685"/>
      </left>
      <right/>
      <top style="thin">
        <color theme="1" tint="0.14991000294685364"/>
      </top>
      <bottom style="thin">
        <color theme="1" tint="0.14996999502182007"/>
      </bottom>
    </border>
    <border>
      <left/>
      <right style="thin">
        <color theme="1" tint="0.14996999502182007"/>
      </right>
      <top style="thin">
        <color theme="1" tint="0.14991000294685364"/>
      </top>
      <bottom style="thin">
        <color theme="1" tint="0.14996999502182007"/>
      </bottom>
    </border>
    <border>
      <left style="hair">
        <color theme="1" tint="0.14993999898433685"/>
      </left>
      <right/>
      <top style="thick">
        <color theme="1" tint="0.14991000294685364"/>
      </top>
      <bottom style="thin">
        <color theme="1" tint="0.14991000294685364"/>
      </bottom>
    </border>
    <border>
      <left/>
      <right style="thin">
        <color theme="1" tint="0.149849995970726"/>
      </right>
      <top style="thick">
        <color theme="1" tint="0.14991000294685364"/>
      </top>
      <bottom style="thin">
        <color theme="1" tint="0.14991000294685364"/>
      </bottom>
    </border>
    <border>
      <left/>
      <right/>
      <top style="thick">
        <color theme="1" tint="0.14993999898433685"/>
      </top>
      <bottom style="thin">
        <color theme="1" tint="0.14996999502182007"/>
      </bottom>
    </border>
    <border>
      <left/>
      <right style="thick">
        <color theme="1" tint="0.14993999898433685"/>
      </right>
      <top style="thick">
        <color theme="1" tint="0.14993999898433685"/>
      </top>
      <bottom style="thin">
        <color theme="1" tint="0.14996999502182007"/>
      </bottom>
    </border>
    <border>
      <left style="thin">
        <color theme="1" tint="0.14993999898433685"/>
      </left>
      <right/>
      <top style="thin">
        <color theme="1" tint="0.14996999502182007"/>
      </top>
      <bottom style="thin">
        <color theme="1" tint="0.14996999502182007"/>
      </bottom>
    </border>
    <border>
      <left/>
      <right style="thick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849995970726"/>
      </left>
      <right style="thin">
        <color theme="1" tint="0.149849995970726"/>
      </right>
      <top/>
      <bottom/>
    </border>
    <border>
      <left style="thin">
        <color theme="1" tint="0.14988000690937042"/>
      </left>
      <right/>
      <top style="thick">
        <color theme="1" tint="0.14991000294685364"/>
      </top>
      <bottom style="thin">
        <color theme="1" tint="0.149849995970726"/>
      </bottom>
    </border>
    <border>
      <left/>
      <right style="thin">
        <color theme="1" tint="0.14988000690937042"/>
      </right>
      <top style="thick">
        <color theme="1" tint="0.14991000294685364"/>
      </top>
      <bottom style="thin">
        <color theme="1" tint="0.149849995970726"/>
      </bottom>
    </border>
    <border>
      <left style="thin">
        <color theme="1" tint="0.14996999502182007"/>
      </left>
      <right/>
      <top style="thick">
        <color theme="1" tint="0.14996999502182007"/>
      </top>
      <bottom style="thin">
        <color theme="1" tint="0.14996999502182007"/>
      </bottom>
    </border>
    <border>
      <left/>
      <right/>
      <top style="thick">
        <color theme="1" tint="0.14996999502182007"/>
      </top>
      <bottom style="thin">
        <color theme="1" tint="0.14996999502182007"/>
      </bottom>
    </border>
    <border>
      <left/>
      <right style="thin">
        <color theme="1" tint="0.14996999502182007"/>
      </right>
      <top style="thick">
        <color theme="1" tint="0.14996999502182007"/>
      </top>
      <bottom style="thin">
        <color theme="1" tint="0.14996999502182007"/>
      </bottom>
    </border>
    <border>
      <left/>
      <right style="thin">
        <color theme="1" tint="0.14996999502182007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/>
      <top style="thin">
        <color theme="1" tint="0.14996999502182007"/>
      </top>
      <bottom style="medium">
        <color theme="1" tint="0.14993999898433685"/>
      </bottom>
    </border>
    <border>
      <left/>
      <right style="thin">
        <color theme="1" tint="0.14996999502182007"/>
      </right>
      <top style="thin">
        <color theme="1" tint="0.14996999502182007"/>
      </top>
      <bottom style="medium">
        <color theme="1" tint="0.14993999898433685"/>
      </bottom>
    </border>
    <border>
      <left style="thin">
        <color theme="1" tint="0.14996999502182007"/>
      </left>
      <right/>
      <top style="thick">
        <color theme="1" tint="0.14993999898433685"/>
      </top>
      <bottom style="thin">
        <color theme="1" tint="0.14996999502182007"/>
      </bottom>
    </border>
    <border>
      <left/>
      <right style="thin">
        <color theme="1" tint="0.14993999898433685"/>
      </right>
      <top style="thick">
        <color theme="1" tint="0.14993999898433685"/>
      </top>
      <bottom style="thin">
        <color theme="1" tint="0.14996999502182007"/>
      </bottom>
    </border>
    <border>
      <left style="thick">
        <color theme="1" tint="0.14991000294685364"/>
      </left>
      <right/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93999898433685"/>
      </left>
      <right/>
      <top style="thin">
        <color theme="1" tint="0.14993999898433685"/>
      </top>
      <bottom style="thin">
        <color theme="1" tint="0.14993999898433685"/>
      </bottom>
    </border>
    <border>
      <left/>
      <right style="thick">
        <color theme="1" tint="0.14991000294685364"/>
      </right>
      <top style="thin">
        <color theme="1" tint="0.14993999898433685"/>
      </top>
      <bottom style="thin">
        <color theme="1" tint="0.14993999898433685"/>
      </bottom>
    </border>
    <border>
      <left style="thick">
        <color theme="1" tint="0.14991000294685364"/>
      </left>
      <right/>
      <top style="thin">
        <color theme="1" tint="0.14993999898433685"/>
      </top>
      <bottom style="thick">
        <color theme="1" tint="0.14991000294685364"/>
      </bottom>
    </border>
    <border>
      <left/>
      <right style="thin">
        <color theme="1" tint="0.14988000690937042"/>
      </right>
      <top style="thin">
        <color theme="1" tint="0.14993999898433685"/>
      </top>
      <bottom style="thick">
        <color theme="1" tint="0.14991000294685364"/>
      </bottom>
    </border>
    <border>
      <left style="thin">
        <color theme="1" tint="0.14988000690937042"/>
      </left>
      <right/>
      <top style="thin">
        <color theme="1" tint="0.14993999898433685"/>
      </top>
      <bottom style="thick">
        <color theme="1" tint="0.14991000294685364"/>
      </bottom>
    </border>
    <border>
      <left/>
      <right/>
      <top style="thin">
        <color theme="1" tint="0.14993999898433685"/>
      </top>
      <bottom style="thick">
        <color theme="1" tint="0.14991000294685364"/>
      </bottom>
    </border>
    <border>
      <left/>
      <right style="thick">
        <color theme="1" tint="0.14991000294685364"/>
      </right>
      <top style="thin">
        <color theme="1" tint="0.14993999898433685"/>
      </top>
      <bottom style="thick">
        <color theme="1" tint="0.14991000294685364"/>
      </bottom>
    </border>
    <border>
      <left style="thick">
        <color theme="1" tint="0.14991000294685364"/>
      </left>
      <right/>
      <top/>
      <bottom style="thin">
        <color theme="1" tint="0.14993999898433685"/>
      </bottom>
    </border>
    <border>
      <left style="thin">
        <color theme="1" tint="0.14993999898433685"/>
      </left>
      <right style="thin">
        <color theme="1" tint="0.14993999898433685"/>
      </right>
      <top style="thin">
        <color theme="1" tint="0.14996999502182007"/>
      </top>
      <bottom style="medium">
        <color theme="1" tint="0.14993999898433685"/>
      </bottom>
    </border>
    <border>
      <left style="thin">
        <color theme="1" tint="0.14993999898433685"/>
      </left>
      <right style="thick">
        <color theme="1" tint="0.14993999898433685"/>
      </right>
      <top style="thin">
        <color theme="1" tint="0.14996999502182007"/>
      </top>
      <bottom style="medium">
        <color theme="1" tint="0.14993999898433685"/>
      </bottom>
    </border>
    <border>
      <left style="thin">
        <color theme="1" tint="0.14991000294685364"/>
      </left>
      <right/>
      <top style="medium">
        <color theme="1" tint="0.14993999898433685"/>
      </top>
      <bottom style="thin">
        <color theme="1" tint="0.14996999502182007"/>
      </bottom>
    </border>
    <border>
      <left/>
      <right style="thick">
        <color theme="1" tint="0.14993999898433685"/>
      </right>
      <top style="medium">
        <color theme="1" tint="0.14993999898433685"/>
      </top>
      <bottom style="thin">
        <color theme="1" tint="0.14996999502182007"/>
      </bottom>
    </border>
    <border>
      <left style="thick">
        <color theme="1" tint="0.14991000294685364"/>
      </left>
      <right style="thin">
        <color theme="1" tint="0.149849995970726"/>
      </right>
      <top/>
      <bottom/>
    </border>
    <border>
      <left/>
      <right style="thick">
        <color theme="1" tint="0.14993999898433685"/>
      </right>
      <top style="thin">
        <color theme="1" tint="0.14996999502182007"/>
      </top>
      <bottom/>
    </border>
    <border>
      <left style="thin">
        <color theme="1" tint="0.14996999502182007"/>
      </left>
      <right style="thin">
        <color theme="1" tint="0.14993999898433685"/>
      </right>
      <top style="thin">
        <color theme="1" tint="0.14996999502182007"/>
      </top>
      <bottom style="medium">
        <color theme="1" tint="0.14993999898433685"/>
      </bottom>
    </border>
    <border>
      <left style="thin">
        <color theme="1" tint="0.14996999502182007"/>
      </left>
      <right/>
      <top style="medium">
        <color theme="1" tint="0.14993999898433685"/>
      </top>
      <bottom style="thin">
        <color theme="1" tint="0.14996999502182007"/>
      </bottom>
    </border>
    <border>
      <left style="thick">
        <color theme="1" tint="0.14991000294685364"/>
      </left>
      <right style="thin">
        <color theme="1" tint="0.14988000690937042"/>
      </right>
      <top style="medium">
        <color theme="1" tint="0.14993999898433685"/>
      </top>
      <bottom style="thin">
        <color theme="1" tint="0.14988000690937042"/>
      </bottom>
    </border>
    <border>
      <left style="thin">
        <color theme="1" tint="0.14988000690937042"/>
      </left>
      <right style="thin">
        <color theme="1" tint="0.14988000690937042"/>
      </right>
      <top style="medium">
        <color theme="1" tint="0.14993999898433685"/>
      </top>
      <bottom style="thin">
        <color theme="1" tint="0.14988000690937042"/>
      </bottom>
    </border>
    <border>
      <left style="thin">
        <color theme="1" tint="0.14988000690937042"/>
      </left>
      <right/>
      <top style="medium">
        <color theme="1" tint="0.14993999898433685"/>
      </top>
      <bottom style="thin">
        <color theme="1" tint="0.149849995970726"/>
      </bottom>
    </border>
    <border>
      <left/>
      <right/>
      <top style="medium">
        <color theme="1" tint="0.14993999898433685"/>
      </top>
      <bottom style="thin">
        <color theme="1" tint="0.149849995970726"/>
      </bottom>
    </border>
    <border>
      <left/>
      <right style="thin">
        <color theme="1" tint="0.14993999898433685"/>
      </right>
      <top style="medium">
        <color theme="1" tint="0.14993999898433685"/>
      </top>
      <bottom style="thin">
        <color theme="1" tint="0.149849995970726"/>
      </bottom>
    </border>
    <border>
      <left style="thin"/>
      <right/>
      <top style="mediumDashed"/>
      <bottom style="thin"/>
    </border>
    <border>
      <left/>
      <right/>
      <top style="mediumDashed"/>
      <bottom style="thin"/>
    </border>
    <border>
      <left/>
      <right style="thin"/>
      <top style="mediumDashed"/>
      <bottom style="thin"/>
    </border>
    <border>
      <left style="double"/>
      <right/>
      <top style="hair"/>
      <bottom style="hair"/>
    </border>
    <border>
      <left/>
      <right/>
      <top style="hair"/>
      <bottom style="hair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double"/>
      <right/>
      <top style="double"/>
      <bottom style="thin"/>
    </border>
    <border>
      <left style="double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thin">
        <color theme="1" tint="0.14991000294685364"/>
      </bottom>
    </border>
    <border>
      <left/>
      <right style="thick">
        <color theme="1" tint="0.14993999898433685"/>
      </right>
      <top/>
      <bottom style="thin">
        <color theme="1" tint="0.14991000294685364"/>
      </bottom>
    </border>
    <border>
      <left style="thin">
        <color theme="1" tint="0.14991000294685364"/>
      </left>
      <right/>
      <top style="thin">
        <color theme="1" tint="0.14993999898433685"/>
      </top>
      <bottom/>
    </border>
    <border>
      <left/>
      <right style="thin">
        <color theme="1" tint="0.14991000294685364"/>
      </right>
      <top style="thin">
        <color theme="1" tint="0.14993999898433685"/>
      </top>
      <bottom/>
    </border>
    <border>
      <left/>
      <right/>
      <top/>
      <bottom style="thick">
        <color theme="1" tint="0.14988000690937042"/>
      </bottom>
    </border>
    <border>
      <left/>
      <right style="thin">
        <color theme="1" tint="0.14991000294685364"/>
      </right>
      <top/>
      <bottom style="thick">
        <color theme="1" tint="0.14988000690937042"/>
      </bottom>
    </border>
    <border>
      <left style="hair">
        <color theme="1" tint="0.14991000294685364"/>
      </left>
      <right style="hair">
        <color theme="1" tint="0.14991000294685364"/>
      </right>
      <top style="thin">
        <color theme="1" tint="0.14991000294685364"/>
      </top>
      <bottom style="thin">
        <color theme="1" tint="0.14991000294685364"/>
      </bottom>
    </border>
    <border>
      <left style="hair">
        <color theme="1" tint="0.14991000294685364"/>
      </left>
      <right style="hair">
        <color theme="1" tint="0.14991000294685364"/>
      </right>
      <top style="thin">
        <color theme="1" tint="0.14991000294685364"/>
      </top>
      <bottom style="medium">
        <color theme="1" tint="0.14991000294685364"/>
      </bottom>
    </border>
    <border>
      <left style="thick">
        <color theme="1" tint="0.14996999502182007"/>
      </left>
      <right/>
      <top/>
      <bottom/>
    </border>
    <border>
      <left style="thin">
        <color theme="1" tint="0.14993999898433685"/>
      </left>
      <right style="thin">
        <color theme="1" tint="0.14996999502182007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88000690937042"/>
      </left>
      <right/>
      <top style="thin">
        <color theme="1" tint="0.14991000294685364"/>
      </top>
      <bottom style="thin">
        <color theme="1" tint="0.149849995970726"/>
      </bottom>
    </border>
    <border>
      <left/>
      <right/>
      <top style="thin">
        <color theme="1" tint="0.14991000294685364"/>
      </top>
      <bottom style="thin">
        <color theme="1" tint="0.149849995970726"/>
      </bottom>
    </border>
    <border>
      <left/>
      <right style="thick">
        <color theme="1" tint="0.14993999898433685"/>
      </right>
      <top style="thin">
        <color theme="1" tint="0.14991000294685364"/>
      </top>
      <bottom style="thin">
        <color theme="1" tint="0.149849995970726"/>
      </bottom>
    </border>
    <border>
      <left style="thin">
        <color theme="1" tint="0.14988000690937042"/>
      </left>
      <right/>
      <top style="thin">
        <color theme="1" tint="0.149849995970726"/>
      </top>
      <bottom style="thin">
        <color theme="1" tint="0.14993999898433685"/>
      </bottom>
    </border>
    <border>
      <left/>
      <right/>
      <top style="thin">
        <color theme="1" tint="0.149849995970726"/>
      </top>
      <bottom style="thin">
        <color theme="1" tint="0.14993999898433685"/>
      </bottom>
    </border>
    <border>
      <left/>
      <right style="thick">
        <color theme="1" tint="0.14993999898433685"/>
      </right>
      <top style="thin">
        <color theme="1" tint="0.149849995970726"/>
      </top>
      <bottom style="thin">
        <color theme="1" tint="0.14993999898433685"/>
      </bottom>
    </border>
    <border>
      <left style="hair">
        <color theme="1" tint="0.14996999502182007"/>
      </left>
      <right style="hair">
        <color theme="1" tint="0.14996999502182007"/>
      </right>
      <top style="hair">
        <color theme="1" tint="0.14996999502182007"/>
      </top>
      <bottom style="hair">
        <color theme="1" tint="0.14996999502182007"/>
      </bottom>
    </border>
    <border>
      <left style="hair">
        <color theme="1" tint="0.14996999502182007"/>
      </left>
      <right style="thin">
        <color theme="1" tint="0.14991000294685364"/>
      </right>
      <top style="hair">
        <color theme="1" tint="0.14996999502182007"/>
      </top>
      <bottom style="hair">
        <color theme="1" tint="0.14996999502182007"/>
      </bottom>
    </border>
    <border>
      <left style="thin">
        <color theme="1" tint="0.1497800052165985"/>
      </left>
      <right style="thin">
        <color theme="1" tint="0.1497800052165985"/>
      </right>
      <top style="hair">
        <color theme="1" tint="0.14996999502182007"/>
      </top>
      <bottom style="hair">
        <color theme="1" tint="0.14996999502182007"/>
      </bottom>
    </border>
    <border>
      <left style="thin">
        <color theme="1" tint="0.1497800052165985"/>
      </left>
      <right style="thin">
        <color theme="1" tint="0.14993999898433685"/>
      </right>
      <top style="hair">
        <color theme="1" tint="0.14996999502182007"/>
      </top>
      <bottom style="hair">
        <color theme="1" tint="0.14996999502182007"/>
      </bottom>
    </border>
    <border>
      <left style="thin">
        <color theme="1" tint="0.1497800052165985"/>
      </left>
      <right style="thin">
        <color theme="1" tint="0.1497800052165985"/>
      </right>
      <top style="hair">
        <color theme="1" tint="0.14996999502182007"/>
      </top>
      <bottom style="thin">
        <color theme="1" tint="0.14996999502182007"/>
      </bottom>
    </border>
    <border>
      <left style="thin">
        <color theme="1" tint="0.1497800052165985"/>
      </left>
      <right style="thin">
        <color theme="1" tint="0.14993999898433685"/>
      </right>
      <top style="hair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 style="hair">
        <color theme="1" tint="0.14996999502182007"/>
      </right>
      <top style="hair">
        <color theme="1" tint="0.14996999502182007"/>
      </top>
      <bottom style="hair">
        <color theme="1" tint="0.14996999502182007"/>
      </bottom>
    </border>
    <border>
      <left style="hair">
        <color theme="1" tint="0.14988000690937042"/>
      </left>
      <right style="hair">
        <color theme="1" tint="0.14988000690937042"/>
      </right>
      <top style="thin">
        <color theme="1" tint="0.149849995970726"/>
      </top>
      <bottom style="thin">
        <color theme="1" tint="0.14991000294685364"/>
      </bottom>
    </border>
    <border>
      <left style="hair">
        <color theme="1" tint="0.14988000690937042"/>
      </left>
      <right style="thin">
        <color theme="1" tint="0.14991000294685364"/>
      </right>
      <top style="thin">
        <color theme="1" tint="0.149849995970726"/>
      </top>
      <bottom style="thin">
        <color theme="1" tint="0.14991000294685364"/>
      </bottom>
    </border>
    <border>
      <left/>
      <right style="thin">
        <color theme="1" tint="0.14993999898433685"/>
      </right>
      <top style="thin">
        <color theme="1" tint="0.14991000294685364"/>
      </top>
      <bottom/>
    </border>
    <border>
      <left/>
      <right style="thin">
        <color theme="1" tint="0.14993999898433685"/>
      </right>
      <top/>
      <bottom style="thin">
        <color theme="1" tint="0.14991000294685364"/>
      </bottom>
    </border>
    <border>
      <left style="thin">
        <color theme="1" tint="0.14993999898433685"/>
      </left>
      <right/>
      <top style="thin">
        <color theme="1" tint="0.14991000294685364"/>
      </top>
      <bottom/>
    </border>
    <border>
      <left/>
      <right style="thin">
        <color theme="1" tint="0.14991000294685364"/>
      </right>
      <top style="thin">
        <color theme="1" tint="0.14991000294685364"/>
      </top>
      <bottom/>
    </border>
    <border>
      <left style="thin">
        <color theme="1" tint="0.14993999898433685"/>
      </left>
      <right/>
      <top/>
      <bottom style="thin">
        <color theme="1" tint="0.14991000294685364"/>
      </bottom>
    </border>
    <border>
      <left/>
      <right style="thin">
        <color theme="1" tint="0.14991000294685364"/>
      </right>
      <top/>
      <bottom style="thin">
        <color theme="1" tint="0.14991000294685364"/>
      </bottom>
    </border>
    <border>
      <left style="thin">
        <color theme="1" tint="0.14996999502182007"/>
      </left>
      <right style="hair">
        <color theme="1" tint="0.14993999898433685"/>
      </right>
      <top style="thin">
        <color theme="1" tint="0.14993999898433685"/>
      </top>
      <bottom/>
    </border>
    <border>
      <left style="thin">
        <color theme="1" tint="0.14996999502182007"/>
      </left>
      <right style="hair">
        <color theme="1" tint="0.14993999898433685"/>
      </right>
      <top/>
      <bottom style="thick">
        <color theme="1" tint="0.14996999502182007"/>
      </bottom>
    </border>
    <border>
      <left/>
      <right style="thin">
        <color theme="1" tint="0.149849995970726"/>
      </right>
      <top style="thin">
        <color theme="1" tint="0.14993999898433685"/>
      </top>
      <bottom/>
    </border>
    <border>
      <left style="thin">
        <color theme="1" tint="0.14991000294685364"/>
      </left>
      <right/>
      <top style="thin">
        <color theme="1" tint="0.14988000690937042"/>
      </top>
      <bottom style="thick">
        <color theme="1" tint="0.14988000690937042"/>
      </bottom>
    </border>
    <border>
      <left/>
      <right/>
      <top style="thin">
        <color theme="1" tint="0.14988000690937042"/>
      </top>
      <bottom style="thick">
        <color theme="1" tint="0.14988000690937042"/>
      </bottom>
    </border>
    <border>
      <left/>
      <right style="thin">
        <color theme="1" tint="0.149849995970726"/>
      </right>
      <top style="thin">
        <color theme="1" tint="0.14988000690937042"/>
      </top>
      <bottom style="thick">
        <color theme="1" tint="0.14988000690937042"/>
      </bottom>
    </border>
    <border>
      <left style="thin">
        <color theme="1" tint="0.149849995970726"/>
      </left>
      <right style="thin">
        <color theme="1" tint="0.149849995970726"/>
      </right>
      <top style="thin">
        <color theme="1" tint="0.14993999898433685"/>
      </top>
      <bottom style="thin">
        <color theme="1" tint="0.14988000690937042"/>
      </bottom>
    </border>
    <border>
      <left style="thin">
        <color theme="1" tint="0.149849995970726"/>
      </left>
      <right style="thick">
        <color theme="1" tint="0.14993999898433685"/>
      </right>
      <top style="thin">
        <color theme="1" tint="0.14993999898433685"/>
      </top>
      <bottom style="thin">
        <color theme="1" tint="0.14988000690937042"/>
      </bottom>
    </border>
    <border>
      <left style="thin">
        <color theme="1" tint="0.149849995970726"/>
      </left>
      <right/>
      <top style="thin">
        <color theme="1" tint="0.14988000690937042"/>
      </top>
      <bottom style="thick">
        <color theme="1" tint="0.14993999898433685"/>
      </bottom>
    </border>
    <border>
      <left/>
      <right/>
      <top style="thin">
        <color theme="1" tint="0.14988000690937042"/>
      </top>
      <bottom style="thick">
        <color theme="1" tint="0.14993999898433685"/>
      </bottom>
    </border>
    <border>
      <left/>
      <right style="thick">
        <color theme="1" tint="0.14993999898433685"/>
      </right>
      <top style="thin">
        <color theme="1" tint="0.14988000690937042"/>
      </top>
      <bottom style="thick">
        <color theme="1" tint="0.14993999898433685"/>
      </bottom>
    </border>
    <border>
      <left style="thin">
        <color theme="1" tint="0.14988000690937042"/>
      </left>
      <right/>
      <top style="thin">
        <color theme="1" tint="0.149849995970726"/>
      </top>
      <bottom style="thin">
        <color theme="1" tint="0.149849995970726"/>
      </bottom>
    </border>
    <border>
      <left/>
      <right/>
      <top style="thin">
        <color theme="1" tint="0.149849995970726"/>
      </top>
      <bottom style="thin">
        <color theme="1" tint="0.149849995970726"/>
      </bottom>
    </border>
    <border>
      <left/>
      <right style="thick">
        <color theme="1" tint="0.14993999898433685"/>
      </right>
      <top style="thin">
        <color theme="1" tint="0.149849995970726"/>
      </top>
      <bottom style="thin">
        <color theme="1" tint="0.149849995970726"/>
      </bottom>
    </border>
    <border>
      <left style="thin">
        <color theme="1" tint="0.14988000690937042"/>
      </left>
      <right/>
      <top style="thin">
        <color theme="1" tint="0.149849995970726"/>
      </top>
      <bottom/>
    </border>
    <border>
      <left/>
      <right/>
      <top style="thin">
        <color theme="1" tint="0.149849995970726"/>
      </top>
      <bottom/>
    </border>
    <border>
      <left/>
      <right style="thick">
        <color theme="1" tint="0.14993999898433685"/>
      </right>
      <top style="thin">
        <color theme="1" tint="0.149849995970726"/>
      </top>
      <bottom/>
    </border>
    <border>
      <left style="thin">
        <color theme="1" tint="0.14988000690937042"/>
      </left>
      <right/>
      <top/>
      <bottom style="thin">
        <color theme="1" tint="0.149849995970726"/>
      </bottom>
    </border>
    <border>
      <left/>
      <right/>
      <top/>
      <bottom style="thin">
        <color theme="1" tint="0.149849995970726"/>
      </bottom>
    </border>
    <border>
      <left/>
      <right style="thick">
        <color theme="1" tint="0.14993999898433685"/>
      </right>
      <top/>
      <bottom style="thin">
        <color theme="1" tint="0.149849995970726"/>
      </bottom>
    </border>
    <border>
      <left style="thin">
        <color theme="1" tint="0.149849995970726"/>
      </left>
      <right style="thin">
        <color theme="1" tint="0.1498199999332428"/>
      </right>
      <top style="hair">
        <color theme="1" tint="0.149849995970726"/>
      </top>
      <bottom style="hair">
        <color theme="1" tint="0.149849995970726"/>
      </bottom>
    </border>
    <border>
      <left style="thin">
        <color theme="1" tint="0.1498199999332428"/>
      </left>
      <right style="thin">
        <color theme="1" tint="0.1498199999332428"/>
      </right>
      <top style="hair">
        <color theme="1" tint="0.149849995970726"/>
      </top>
      <bottom style="hair">
        <color theme="1" tint="0.149849995970726"/>
      </bottom>
    </border>
    <border>
      <left style="hair">
        <color theme="1" tint="0.14991000294685364"/>
      </left>
      <right style="thin">
        <color theme="1" tint="0.14988000690937042"/>
      </right>
      <top style="thin">
        <color theme="1" tint="0.14991000294685364"/>
      </top>
      <bottom style="thin">
        <color theme="1" tint="0.14991000294685364"/>
      </bottom>
    </border>
    <border>
      <left style="hair">
        <color theme="1" tint="0.14991000294685364"/>
      </left>
      <right style="thin">
        <color theme="1" tint="0.14988000690937042"/>
      </right>
      <top style="thin">
        <color theme="1" tint="0.14991000294685364"/>
      </top>
      <bottom style="medium">
        <color theme="1" tint="0.14991000294685364"/>
      </bottom>
    </border>
    <border>
      <left style="thin">
        <color theme="1" tint="0.14988000690937042"/>
      </left>
      <right style="hair">
        <color theme="1" tint="0.14991000294685364"/>
      </right>
      <top style="thin">
        <color theme="1" tint="0.14991000294685364"/>
      </top>
      <bottom style="thin">
        <color theme="1" tint="0.14991000294685364"/>
      </bottom>
    </border>
    <border>
      <left style="thin">
        <color theme="1" tint="0.14988000690937042"/>
      </left>
      <right style="hair">
        <color theme="1" tint="0.14991000294685364"/>
      </right>
      <top style="thin">
        <color theme="1" tint="0.14991000294685364"/>
      </top>
      <bottom style="medium">
        <color theme="1" tint="0.14991000294685364"/>
      </bottom>
    </border>
    <border>
      <left style="thin">
        <color theme="1" tint="0.14988000690937042"/>
      </left>
      <right style="hair">
        <color theme="1" tint="0.149849995970726"/>
      </right>
      <top style="thin">
        <color theme="1" tint="0.14991000294685364"/>
      </top>
      <bottom style="thin">
        <color theme="1" tint="0.14991000294685364"/>
      </bottom>
    </border>
    <border>
      <left style="hair">
        <color theme="1" tint="0.149849995970726"/>
      </left>
      <right style="hair">
        <color theme="1" tint="0.149849995970726"/>
      </right>
      <top style="thin">
        <color theme="1" tint="0.14991000294685364"/>
      </top>
      <bottom style="thin">
        <color theme="1" tint="0.14991000294685364"/>
      </bottom>
    </border>
    <border>
      <left style="hair">
        <color theme="1" tint="0.149849995970726"/>
      </left>
      <right style="thin">
        <color theme="1" tint="0.14988000690937042"/>
      </right>
      <top style="thin">
        <color theme="1" tint="0.14991000294685364"/>
      </top>
      <bottom style="thin">
        <color theme="1" tint="0.14991000294685364"/>
      </bottom>
    </border>
    <border>
      <left/>
      <right style="thin">
        <color theme="1" tint="0.14988000690937042"/>
      </right>
      <top style="thin">
        <color theme="1" tint="0.14991000294685364"/>
      </top>
      <bottom style="thin">
        <color theme="1" tint="0.149849995970726"/>
      </bottom>
    </border>
    <border>
      <left/>
      <right style="thin">
        <color theme="1" tint="0.14988000690937042"/>
      </right>
      <top style="thin">
        <color theme="1" tint="0.149849995970726"/>
      </top>
      <bottom style="thin">
        <color theme="1" tint="0.149849995970726"/>
      </bottom>
    </border>
    <border>
      <left style="thin">
        <color theme="1" tint="0.149849995970726"/>
      </left>
      <right style="thin">
        <color theme="1" tint="0.149849995970726"/>
      </right>
      <top style="hair">
        <color theme="1" tint="0.149849995970726"/>
      </top>
      <bottom style="hair">
        <color theme="1" tint="0.149849995970726"/>
      </bottom>
    </border>
    <border>
      <left style="hair">
        <color theme="1" tint="0.14996999502182007"/>
      </left>
      <right style="hair">
        <color theme="1" tint="0.14996999502182007"/>
      </right>
      <top style="hair">
        <color theme="1" tint="0.14996999502182007"/>
      </top>
      <bottom style="thin">
        <color theme="1" tint="0.14996999502182007"/>
      </bottom>
    </border>
    <border>
      <left style="hair">
        <color theme="1" tint="0.14996999502182007"/>
      </left>
      <right style="thin">
        <color theme="1" tint="0.14991000294685364"/>
      </right>
      <top style="hair">
        <color theme="1" tint="0.14996999502182007"/>
      </top>
      <bottom style="thin">
        <color theme="1" tint="0.14996999502182007"/>
      </bottom>
    </border>
    <border>
      <left style="thin">
        <color theme="1" tint="0.1498199999332428"/>
      </left>
      <right style="thin">
        <color theme="1" tint="0.1497800052165985"/>
      </right>
      <top style="thin">
        <color theme="1" tint="0.14991000294685364"/>
      </top>
      <bottom style="hair">
        <color theme="1" tint="0.14996999502182007"/>
      </bottom>
    </border>
    <border>
      <left style="thin">
        <color theme="1" tint="0.1497800052165985"/>
      </left>
      <right style="thin">
        <color theme="1" tint="0.1497800052165985"/>
      </right>
      <top style="thin">
        <color theme="1" tint="0.14991000294685364"/>
      </top>
      <bottom style="hair">
        <color theme="1" tint="0.14996999502182007"/>
      </bottom>
    </border>
    <border>
      <left style="thin">
        <color theme="1" tint="0.1497800052165985"/>
      </left>
      <right style="thin">
        <color theme="1" tint="0.14993999898433685"/>
      </right>
      <top style="thin">
        <color theme="1" tint="0.14991000294685364"/>
      </top>
      <bottom style="hair">
        <color theme="1" tint="0.14996999502182007"/>
      </bottom>
    </border>
    <border>
      <left style="hair">
        <color theme="1" tint="0.14991000294685364"/>
      </left>
      <right style="medium">
        <color theme="1" tint="0.14988000690937042"/>
      </right>
      <top style="thin">
        <color theme="1" tint="0.14991000294685364"/>
      </top>
      <bottom style="thin">
        <color theme="1" tint="0.14991000294685364"/>
      </bottom>
    </border>
    <border>
      <left style="hair">
        <color theme="1" tint="0.14991000294685364"/>
      </left>
      <right style="medium">
        <color theme="1" tint="0.14988000690937042"/>
      </right>
      <top style="thin">
        <color theme="1" tint="0.14991000294685364"/>
      </top>
      <bottom style="medium">
        <color theme="1" tint="0.14991000294685364"/>
      </bottom>
    </border>
    <border>
      <left/>
      <right style="thick">
        <color theme="1" tint="0.14993999898433685"/>
      </right>
      <top style="thick">
        <color theme="1" tint="0.14996999502182007"/>
      </top>
      <bottom style="thin">
        <color theme="1" tint="0.14993999898433685"/>
      </bottom>
    </border>
    <border>
      <left style="thin">
        <color theme="1" tint="0.1498199999332428"/>
      </left>
      <right style="thin">
        <color theme="1" tint="0.1497800052165985"/>
      </right>
      <top style="hair">
        <color theme="1" tint="0.14996999502182007"/>
      </top>
      <bottom style="hair">
        <color theme="1" tint="0.14996999502182007"/>
      </bottom>
    </border>
    <border>
      <left style="thin">
        <color theme="1" tint="0.14993999898433685"/>
      </left>
      <right style="thin">
        <color theme="1" tint="0.14991000294685364"/>
      </right>
      <top style="thin">
        <color theme="1" tint="0.14991000294685364"/>
      </top>
      <bottom style="thin"/>
    </border>
    <border>
      <left style="thin">
        <color theme="1" tint="0.14991000294685364"/>
      </left>
      <right style="thin">
        <color theme="1" tint="0.14991000294685364"/>
      </right>
      <top style="thin">
        <color theme="1" tint="0.14991000294685364"/>
      </top>
      <bottom style="thin"/>
    </border>
    <border>
      <left style="thin">
        <color theme="1" tint="0.14991000294685364"/>
      </left>
      <right style="thin">
        <color theme="1" tint="0.14988000690937042"/>
      </right>
      <top style="hair">
        <color theme="1" tint="0.149849995970726"/>
      </top>
      <bottom style="thin"/>
    </border>
    <border>
      <left style="thin">
        <color theme="1" tint="0.14988000690937042"/>
      </left>
      <right style="thin">
        <color theme="1" tint="0.14988000690937042"/>
      </right>
      <top style="hair">
        <color theme="1" tint="0.149849995970726"/>
      </top>
      <bottom style="thin"/>
    </border>
    <border>
      <left style="thin">
        <color theme="1" tint="0.14988000690937042"/>
      </left>
      <right style="thin">
        <color theme="1" tint="0.149849995970726"/>
      </right>
      <top style="hair">
        <color theme="1" tint="0.149849995970726"/>
      </top>
      <bottom style="thin"/>
    </border>
    <border>
      <left style="thin">
        <color theme="1" tint="0.149849995970726"/>
      </left>
      <right style="thin">
        <color theme="1" tint="0.149849995970726"/>
      </right>
      <top style="hair">
        <color theme="1" tint="0.149849995970726"/>
      </top>
      <bottom style="thin"/>
    </border>
    <border>
      <left style="thin">
        <color theme="1" tint="0.14996999502182007"/>
      </left>
      <right style="hair">
        <color theme="1" tint="0.14996999502182007"/>
      </right>
      <top style="hair">
        <color theme="1" tint="0.14996999502182007"/>
      </top>
      <bottom style="thin">
        <color theme="1" tint="0.14996999502182007"/>
      </bottom>
    </border>
    <border>
      <left/>
      <right style="thin">
        <color theme="1" tint="0.149849995970726"/>
      </right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93999898433685"/>
      </left>
      <right style="thin">
        <color theme="1" tint="0.14991000294685364"/>
      </right>
      <top style="thin">
        <color theme="1" tint="0.14991000294685364"/>
      </top>
      <bottom style="thin">
        <color theme="1" tint="0.14991000294685364"/>
      </bottom>
    </border>
    <border>
      <left style="thin">
        <color theme="1" tint="0.14991000294685364"/>
      </left>
      <right style="thin">
        <color theme="1" tint="0.14991000294685364"/>
      </right>
      <top style="thin">
        <color theme="1" tint="0.14991000294685364"/>
      </top>
      <bottom style="thin">
        <color theme="1" tint="0.14991000294685364"/>
      </bottom>
    </border>
    <border>
      <left style="thin">
        <color theme="1" tint="0.14991000294685364"/>
      </left>
      <right style="thin">
        <color theme="1" tint="0.14988000690937042"/>
      </right>
      <top style="hair">
        <color theme="1" tint="0.149849995970726"/>
      </top>
      <bottom style="hair">
        <color theme="1" tint="0.149849995970726"/>
      </bottom>
    </border>
    <border>
      <left style="thin">
        <color theme="1" tint="0.14988000690937042"/>
      </left>
      <right style="thin">
        <color theme="1" tint="0.14988000690937042"/>
      </right>
      <top style="hair">
        <color theme="1" tint="0.149849995970726"/>
      </top>
      <bottom style="hair">
        <color theme="1" tint="0.149849995970726"/>
      </bottom>
    </border>
    <border>
      <left style="thin">
        <color theme="1" tint="0.14988000690937042"/>
      </left>
      <right style="thin">
        <color theme="1" tint="0.149849995970726"/>
      </right>
      <top style="hair">
        <color theme="1" tint="0.149849995970726"/>
      </top>
      <bottom style="hair">
        <color theme="1" tint="0.149849995970726"/>
      </bottom>
    </border>
    <border>
      <left style="thin">
        <color theme="1" tint="0.14996999502182007"/>
      </left>
      <right style="hair">
        <color theme="1" tint="0.14996999502182007"/>
      </right>
      <top style="thin">
        <color theme="1" tint="0.14996999502182007"/>
      </top>
      <bottom style="hair">
        <color theme="1" tint="0.14996999502182007"/>
      </bottom>
    </border>
    <border>
      <left style="hair">
        <color theme="1" tint="0.14996999502182007"/>
      </left>
      <right style="hair">
        <color theme="1" tint="0.14996999502182007"/>
      </right>
      <top style="thin">
        <color theme="1" tint="0.14996999502182007"/>
      </top>
      <bottom style="hair">
        <color theme="1" tint="0.14996999502182007"/>
      </bottom>
    </border>
    <border>
      <left style="hair">
        <color theme="1" tint="0.14996999502182007"/>
      </left>
      <right style="thin">
        <color theme="1" tint="0.14991000294685364"/>
      </right>
      <top style="thin">
        <color theme="1" tint="0.14996999502182007"/>
      </top>
      <bottom style="hair">
        <color theme="1" tint="0.14996999502182007"/>
      </bottom>
    </border>
    <border>
      <left style="thin">
        <color theme="1" tint="0.14993999898433685"/>
      </left>
      <right/>
      <top style="thin">
        <color theme="1" tint="0.14991000294685364"/>
      </top>
      <bottom style="thin">
        <color theme="1" tint="0.14991000294685364"/>
      </bottom>
    </border>
    <border>
      <left/>
      <right style="thin">
        <color theme="1" tint="0.14993999898433685"/>
      </right>
      <top style="thin">
        <color theme="1" tint="0.14991000294685364"/>
      </top>
      <bottom style="thin">
        <color theme="1" tint="0.14991000294685364"/>
      </bottom>
    </border>
    <border>
      <left style="thin">
        <color theme="1" tint="0.1498199999332428"/>
      </left>
      <right style="thin">
        <color theme="1" tint="0.1497800052165985"/>
      </right>
      <top style="hair">
        <color theme="1" tint="0.14996999502182007"/>
      </top>
      <bottom style="thin">
        <color theme="1" tint="0.14996999502182007"/>
      </bottom>
    </border>
    <border>
      <left style="medium">
        <color theme="1" tint="0.14991000294685364"/>
      </left>
      <right style="thin">
        <color theme="1" tint="0.14988000690937042"/>
      </right>
      <top style="thick">
        <color theme="1" tint="0.14988000690937042"/>
      </top>
      <bottom style="thin">
        <color theme="1" tint="0.14991000294685364"/>
      </bottom>
    </border>
    <border>
      <left style="thin">
        <color theme="1" tint="0.14988000690937042"/>
      </left>
      <right style="thin">
        <color theme="1" tint="0.14988000690937042"/>
      </right>
      <top style="thick">
        <color theme="1" tint="0.14988000690937042"/>
      </top>
      <bottom style="thin">
        <color theme="1" tint="0.14991000294685364"/>
      </bottom>
    </border>
    <border>
      <left style="thin">
        <color theme="1" tint="0.14988000690937042"/>
      </left>
      <right style="thin">
        <color theme="1" tint="0.14988000690937042"/>
      </right>
      <top/>
      <bottom style="thin">
        <color theme="1" tint="0.14991000294685364"/>
      </bottom>
    </border>
    <border>
      <left style="thin">
        <color theme="1" tint="0.14988000690937042"/>
      </left>
      <right style="medium">
        <color theme="1" tint="0.14988000690937042"/>
      </right>
      <top/>
      <bottom style="thin">
        <color theme="1" tint="0.14991000294685364"/>
      </bottom>
    </border>
    <border>
      <left/>
      <right style="hair">
        <color theme="1" tint="0.14993999898433685"/>
      </right>
      <top style="thick">
        <color theme="1" tint="0.14988000690937042"/>
      </top>
      <bottom style="thin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 style="thick">
        <color theme="1" tint="0.14988000690937042"/>
      </top>
      <bottom style="thin">
        <color theme="1" tint="0.14993999898433685"/>
      </bottom>
    </border>
    <border>
      <left style="hair">
        <color theme="1" tint="0.14993999898433685"/>
      </left>
      <right style="thin">
        <color theme="1" tint="0.149849995970726"/>
      </right>
      <top style="thick">
        <color theme="1" tint="0.14988000690937042"/>
      </top>
      <bottom style="thin">
        <color theme="1" tint="0.14993999898433685"/>
      </bottom>
    </border>
    <border>
      <left style="medium">
        <color theme="1" tint="0.14991000294685364"/>
      </left>
      <right style="hair">
        <color theme="1" tint="0.14991000294685364"/>
      </right>
      <top style="thin">
        <color theme="1" tint="0.14991000294685364"/>
      </top>
      <bottom style="thin">
        <color theme="1" tint="0.14991000294685364"/>
      </bottom>
    </border>
    <border>
      <left style="medium">
        <color theme="1" tint="0.14991000294685364"/>
      </left>
      <right style="hair">
        <color theme="1" tint="0.14991000294685364"/>
      </right>
      <top style="thin">
        <color theme="1" tint="0.14991000294685364"/>
      </top>
      <bottom style="medium">
        <color theme="1" tint="0.14991000294685364"/>
      </bottom>
    </border>
    <border>
      <left style="hair">
        <color theme="1" tint="0.14993999898433685"/>
      </left>
      <right style="thin">
        <color theme="1" tint="0.149849995970726"/>
      </right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8199999332428"/>
      </left>
      <right style="thin">
        <color theme="1" tint="0.14988000690937042"/>
      </right>
      <top style="medium">
        <color theme="1" tint="0.14991000294685364"/>
      </top>
      <bottom style="hair">
        <color theme="1" tint="0.149849995970726"/>
      </bottom>
    </border>
    <border>
      <left style="thin">
        <color theme="1" tint="0.14988000690937042"/>
      </left>
      <right style="thin">
        <color theme="1" tint="0.14988000690937042"/>
      </right>
      <top style="medium">
        <color theme="1" tint="0.14991000294685364"/>
      </top>
      <bottom style="hair">
        <color theme="1" tint="0.149849995970726"/>
      </bottom>
    </border>
    <border>
      <left style="thin">
        <color theme="1" tint="0.14988000690937042"/>
      </left>
      <right style="thin">
        <color theme="1" tint="0.149849995970726"/>
      </right>
      <top style="medium">
        <color theme="1" tint="0.14991000294685364"/>
      </top>
      <bottom style="hair">
        <color theme="1" tint="0.149849995970726"/>
      </bottom>
    </border>
    <border>
      <left style="thin">
        <color theme="1" tint="0.149849995970726"/>
      </left>
      <right style="thin">
        <color theme="1" tint="0.149849995970726"/>
      </right>
      <top style="medium">
        <color theme="1" tint="0.14991000294685364"/>
      </top>
      <bottom style="hair">
        <color theme="1" tint="0.149849995970726"/>
      </bottom>
    </border>
    <border>
      <left style="hair">
        <color theme="1" tint="0.14993999898433685"/>
      </left>
      <right style="thin">
        <color theme="1" tint="0.149849995970726"/>
      </right>
      <top style="thin">
        <color theme="1" tint="0.14993999898433685"/>
      </top>
      <bottom style="thin">
        <color theme="1" tint="0.14991000294685364"/>
      </bottom>
    </border>
    <border>
      <left style="thick">
        <color theme="1" tint="0.14996999502182007"/>
      </left>
      <right/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88000690937042"/>
      </left>
      <right style="thin">
        <color theme="1" tint="0.14988000690937042"/>
      </right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88000690937042"/>
      </left>
      <right style="thin">
        <color theme="1" tint="0.14991000294685364"/>
      </right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91000294685364"/>
      </left>
      <right style="thin">
        <color theme="1" tint="0.14988000690937042"/>
      </right>
      <top style="thin">
        <color theme="1" tint="0.14993999898433685"/>
      </top>
      <bottom style="thin">
        <color theme="1" tint="0.14993999898433685"/>
      </bottom>
    </border>
    <border>
      <left style="hair">
        <color theme="1" tint="0.14991000294685364"/>
      </left>
      <right/>
      <top style="thick">
        <color theme="1" tint="0.14996999502182007"/>
      </top>
      <bottom style="thin">
        <color theme="1" tint="0.14993999898433685"/>
      </bottom>
    </border>
    <border>
      <left/>
      <right style="hair">
        <color theme="1" tint="0.14991000294685364"/>
      </right>
      <top style="thick">
        <color theme="1" tint="0.14996999502182007"/>
      </top>
      <bottom style="thin">
        <color theme="1" tint="0.14993999898433685"/>
      </bottom>
    </border>
    <border>
      <left style="hair">
        <color theme="1" tint="0.14988000690937042"/>
      </left>
      <right style="hair">
        <color theme="1" tint="0.14988000690937042"/>
      </right>
      <top style="thick">
        <color theme="1" tint="0.14993999898433685"/>
      </top>
      <bottom style="thin">
        <color theme="1" tint="0.14991000294685364"/>
      </bottom>
    </border>
    <border>
      <left/>
      <right/>
      <top/>
      <bottom style="double"/>
    </border>
    <border>
      <left style="thick">
        <color theme="1" tint="0.14996999502182007"/>
      </left>
      <right/>
      <top style="thick">
        <color theme="1" tint="0.14996999502182007"/>
      </top>
      <bottom style="thin">
        <color theme="1" tint="0.14993999898433685"/>
      </bottom>
    </border>
    <border>
      <left/>
      <right style="hair">
        <color theme="1" tint="0.14993999898433685"/>
      </right>
      <top style="thick">
        <color theme="1" tint="0.14996999502182007"/>
      </top>
      <bottom style="thin">
        <color theme="1" tint="0.14993999898433685"/>
      </bottom>
    </border>
    <border>
      <left style="hair">
        <color theme="1" tint="0.14993999898433685"/>
      </left>
      <right/>
      <top style="thick">
        <color theme="1" tint="0.14996999502182007"/>
      </top>
      <bottom style="thin">
        <color theme="1" tint="0.14993999898433685"/>
      </bottom>
    </border>
    <border>
      <left/>
      <right style="hair">
        <color theme="1" tint="0.14988000690937042"/>
      </right>
      <top style="thick">
        <color theme="1" tint="0.14993999898433685"/>
      </top>
      <bottom style="thin">
        <color theme="1" tint="0.14991000294685364"/>
      </bottom>
    </border>
    <border>
      <left style="thin">
        <color theme="1" tint="0.14991000294685364"/>
      </left>
      <right style="thin">
        <color theme="1" tint="0.14991000294685364"/>
      </right>
      <top/>
      <bottom/>
    </border>
    <border>
      <left style="thin">
        <color theme="1" tint="0.14991000294685364"/>
      </left>
      <right style="thin">
        <color theme="1" tint="0.14991000294685364"/>
      </right>
      <top style="thin">
        <color theme="1" tint="0.14991000294685364"/>
      </top>
      <bottom/>
    </border>
    <border>
      <left style="thin">
        <color theme="1" tint="0.14991000294685364"/>
      </left>
      <right style="thin">
        <color theme="1" tint="0.14993999898433685"/>
      </right>
      <top/>
      <bottom/>
    </border>
    <border>
      <left style="thick"/>
      <right/>
      <top style="thin">
        <color theme="1" tint="0.14996999502182007"/>
      </top>
      <bottom style="thin">
        <color theme="1" tint="0.14996999502182007"/>
      </bottom>
    </border>
    <border>
      <left/>
      <right style="thin">
        <color theme="1" tint="0.14988000690937042"/>
      </right>
      <top/>
      <bottom/>
    </border>
    <border>
      <left style="thin">
        <color theme="1" tint="0.14991000294685364"/>
      </left>
      <right/>
      <top/>
      <bottom style="thin">
        <color theme="1" tint="0.14991000294685364"/>
      </bottom>
    </border>
    <border>
      <left/>
      <right style="thin">
        <color theme="1" tint="0.14988000690937042"/>
      </right>
      <top/>
      <bottom style="thin">
        <color theme="1" tint="0.14991000294685364"/>
      </bottom>
    </border>
    <border>
      <left style="thin">
        <color theme="1" tint="0.14991000294685364"/>
      </left>
      <right style="thin">
        <color theme="1" tint="0.14988000690937042"/>
      </right>
      <top style="thin">
        <color theme="1" tint="0.14991000294685364"/>
      </top>
      <bottom/>
    </border>
    <border>
      <left style="thin">
        <color theme="1" tint="0.14991000294685364"/>
      </left>
      <right style="thin">
        <color theme="1" tint="0.14991000294685364"/>
      </right>
      <top/>
      <bottom style="thin">
        <color theme="1" tint="0.14991000294685364"/>
      </bottom>
    </border>
    <border>
      <left style="thin">
        <color theme="1" tint="0.14991000294685364"/>
      </left>
      <right style="thin">
        <color theme="1" tint="0.14988000690937042"/>
      </right>
      <top/>
      <bottom style="thin">
        <color theme="1" tint="0.14991000294685364"/>
      </bottom>
    </border>
    <border>
      <left style="thick">
        <color theme="1" tint="0.14993999898433685"/>
      </left>
      <right style="thin">
        <color theme="1" tint="0.14991000294685364"/>
      </right>
      <top/>
      <bottom/>
    </border>
    <border>
      <left style="thin">
        <color theme="1" tint="0.14988000690937042"/>
      </left>
      <right style="thin">
        <color theme="1" tint="0.149849995970726"/>
      </right>
      <top style="thin">
        <color theme="1" tint="0.14991000294685364"/>
      </top>
      <bottom style="thin">
        <color theme="1" tint="0.14993999898433685"/>
      </bottom>
    </border>
    <border>
      <left style="thin">
        <color theme="1" tint="0.149849995970726"/>
      </left>
      <right style="thin">
        <color theme="1" tint="0.149849995970726"/>
      </right>
      <top style="thin">
        <color theme="1" tint="0.14991000294685364"/>
      </top>
      <bottom style="thin">
        <color theme="1" tint="0.14993999898433685"/>
      </bottom>
    </border>
    <border>
      <left style="thin">
        <color theme="1" tint="0.149849995970726"/>
      </left>
      <right style="thin">
        <color theme="1" tint="0.149849995970726"/>
      </right>
      <top style="thin">
        <color theme="1" tint="0.149849995970726"/>
      </top>
      <bottom style="thin">
        <color theme="1" tint="0.14993999898433685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14993999898433685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650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20" xfId="0" applyFont="1" applyBorder="1" applyAlignment="1">
      <alignment vertical="center"/>
    </xf>
    <xf numFmtId="0" fontId="61" fillId="0" borderId="21" xfId="0" applyFont="1" applyBorder="1" applyAlignment="1">
      <alignment vertical="center" textRotation="255"/>
    </xf>
    <xf numFmtId="0" fontId="61" fillId="0" borderId="22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0" fontId="61" fillId="0" borderId="25" xfId="0" applyFont="1" applyBorder="1" applyAlignment="1">
      <alignment vertical="center"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vertical="center"/>
    </xf>
    <xf numFmtId="0" fontId="61" fillId="0" borderId="28" xfId="0" applyFont="1" applyBorder="1" applyAlignment="1">
      <alignment vertical="center"/>
    </xf>
    <xf numFmtId="0" fontId="61" fillId="0" borderId="29" xfId="0" applyFont="1" applyBorder="1" applyAlignment="1">
      <alignment vertical="center"/>
    </xf>
    <xf numFmtId="0" fontId="61" fillId="0" borderId="30" xfId="0" applyFont="1" applyBorder="1" applyAlignment="1">
      <alignment vertical="center"/>
    </xf>
    <xf numFmtId="0" fontId="61" fillId="0" borderId="31" xfId="0" applyFont="1" applyBorder="1" applyAlignment="1">
      <alignment vertical="center"/>
    </xf>
    <xf numFmtId="0" fontId="61" fillId="0" borderId="32" xfId="0" applyFont="1" applyBorder="1" applyAlignment="1">
      <alignment vertical="center"/>
    </xf>
    <xf numFmtId="0" fontId="61" fillId="0" borderId="33" xfId="0" applyFont="1" applyBorder="1" applyAlignment="1">
      <alignment vertical="center"/>
    </xf>
    <xf numFmtId="0" fontId="61" fillId="0" borderId="34" xfId="0" applyFont="1" applyBorder="1" applyAlignment="1">
      <alignment vertical="center"/>
    </xf>
    <xf numFmtId="0" fontId="61" fillId="0" borderId="35" xfId="0" applyFont="1" applyBorder="1" applyAlignment="1">
      <alignment vertical="center"/>
    </xf>
    <xf numFmtId="0" fontId="61" fillId="0" borderId="36" xfId="0" applyFont="1" applyBorder="1" applyAlignment="1">
      <alignment vertical="center"/>
    </xf>
    <xf numFmtId="0" fontId="61" fillId="0" borderId="37" xfId="0" applyFont="1" applyBorder="1" applyAlignment="1">
      <alignment vertical="center"/>
    </xf>
    <xf numFmtId="0" fontId="61" fillId="0" borderId="38" xfId="0" applyFont="1" applyBorder="1" applyAlignment="1">
      <alignment vertical="center"/>
    </xf>
    <xf numFmtId="0" fontId="61" fillId="0" borderId="39" xfId="0" applyFont="1" applyBorder="1" applyAlignment="1">
      <alignment vertical="center"/>
    </xf>
    <xf numFmtId="0" fontId="61" fillId="0" borderId="40" xfId="0" applyFont="1" applyBorder="1" applyAlignment="1">
      <alignment vertical="center"/>
    </xf>
    <xf numFmtId="0" fontId="61" fillId="0" borderId="41" xfId="0" applyFont="1" applyBorder="1" applyAlignment="1">
      <alignment vertical="center"/>
    </xf>
    <xf numFmtId="0" fontId="61" fillId="0" borderId="42" xfId="0" applyFont="1" applyBorder="1" applyAlignment="1">
      <alignment vertical="center"/>
    </xf>
    <xf numFmtId="0" fontId="61" fillId="0" borderId="43" xfId="0" applyFont="1" applyBorder="1" applyAlignment="1">
      <alignment vertical="center"/>
    </xf>
    <xf numFmtId="0" fontId="61" fillId="0" borderId="44" xfId="0" applyFont="1" applyBorder="1" applyAlignment="1">
      <alignment vertical="center"/>
    </xf>
    <xf numFmtId="0" fontId="61" fillId="0" borderId="45" xfId="0" applyFont="1" applyBorder="1" applyAlignment="1">
      <alignment vertical="center"/>
    </xf>
    <xf numFmtId="0" fontId="61" fillId="0" borderId="41" xfId="0" applyFont="1" applyBorder="1" applyAlignment="1">
      <alignment vertical="center" textRotation="255"/>
    </xf>
    <xf numFmtId="0" fontId="61" fillId="0" borderId="46" xfId="0" applyFont="1" applyBorder="1" applyAlignment="1">
      <alignment vertical="center"/>
    </xf>
    <xf numFmtId="0" fontId="61" fillId="0" borderId="47" xfId="0" applyFont="1" applyBorder="1" applyAlignment="1">
      <alignment vertical="center"/>
    </xf>
    <xf numFmtId="0" fontId="61" fillId="0" borderId="48" xfId="0" applyFont="1" applyBorder="1" applyAlignment="1">
      <alignment vertical="center"/>
    </xf>
    <xf numFmtId="0" fontId="61" fillId="0" borderId="49" xfId="0" applyFont="1" applyBorder="1" applyAlignment="1">
      <alignment vertical="center"/>
    </xf>
    <xf numFmtId="0" fontId="61" fillId="0" borderId="50" xfId="0" applyFont="1" applyBorder="1" applyAlignment="1">
      <alignment vertical="center"/>
    </xf>
    <xf numFmtId="0" fontId="61" fillId="0" borderId="51" xfId="0" applyFont="1" applyBorder="1" applyAlignment="1">
      <alignment vertical="center"/>
    </xf>
    <xf numFmtId="0" fontId="61" fillId="0" borderId="52" xfId="0" applyFont="1" applyBorder="1" applyAlignment="1">
      <alignment vertical="center"/>
    </xf>
    <xf numFmtId="0" fontId="61" fillId="0" borderId="53" xfId="0" applyFont="1" applyBorder="1" applyAlignment="1">
      <alignment vertical="center"/>
    </xf>
    <xf numFmtId="0" fontId="61" fillId="0" borderId="54" xfId="0" applyFont="1" applyBorder="1" applyAlignment="1">
      <alignment vertical="center"/>
    </xf>
    <xf numFmtId="0" fontId="61" fillId="0" borderId="55" xfId="0" applyFont="1" applyBorder="1" applyAlignment="1">
      <alignment vertical="center"/>
    </xf>
    <xf numFmtId="0" fontId="61" fillId="0" borderId="56" xfId="0" applyFont="1" applyBorder="1" applyAlignment="1">
      <alignment vertical="center"/>
    </xf>
    <xf numFmtId="0" fontId="61" fillId="0" borderId="57" xfId="0" applyFont="1" applyBorder="1" applyAlignment="1">
      <alignment vertical="center"/>
    </xf>
    <xf numFmtId="0" fontId="61" fillId="0" borderId="58" xfId="0" applyFont="1" applyBorder="1" applyAlignment="1">
      <alignment vertical="center"/>
    </xf>
    <xf numFmtId="0" fontId="61" fillId="0" borderId="59" xfId="0" applyFont="1" applyBorder="1" applyAlignment="1">
      <alignment vertical="center"/>
    </xf>
    <xf numFmtId="0" fontId="61" fillId="0" borderId="60" xfId="0" applyFont="1" applyBorder="1" applyAlignment="1">
      <alignment vertical="center"/>
    </xf>
    <xf numFmtId="0" fontId="61" fillId="0" borderId="61" xfId="0" applyFont="1" applyBorder="1" applyAlignment="1">
      <alignment vertical="center"/>
    </xf>
    <xf numFmtId="0" fontId="61" fillId="0" borderId="62" xfId="0" applyFont="1" applyBorder="1" applyAlignment="1">
      <alignment vertical="center"/>
    </xf>
    <xf numFmtId="0" fontId="61" fillId="0" borderId="63" xfId="0" applyFont="1" applyBorder="1" applyAlignment="1">
      <alignment vertical="center"/>
    </xf>
    <xf numFmtId="0" fontId="61" fillId="0" borderId="64" xfId="0" applyFont="1" applyBorder="1" applyAlignment="1">
      <alignment vertical="center"/>
    </xf>
    <xf numFmtId="0" fontId="61" fillId="0" borderId="65" xfId="0" applyFont="1" applyBorder="1" applyAlignment="1">
      <alignment vertical="center"/>
    </xf>
    <xf numFmtId="0" fontId="61" fillId="0" borderId="66" xfId="0" applyFont="1" applyBorder="1" applyAlignment="1">
      <alignment vertical="center"/>
    </xf>
    <xf numFmtId="0" fontId="61" fillId="0" borderId="67" xfId="0" applyFont="1" applyBorder="1" applyAlignment="1">
      <alignment vertical="center"/>
    </xf>
    <xf numFmtId="0" fontId="61" fillId="0" borderId="68" xfId="0" applyFont="1" applyBorder="1" applyAlignment="1">
      <alignment vertical="center"/>
    </xf>
    <xf numFmtId="0" fontId="61" fillId="0" borderId="69" xfId="0" applyFont="1" applyBorder="1" applyAlignment="1">
      <alignment vertical="center"/>
    </xf>
    <xf numFmtId="0" fontId="61" fillId="0" borderId="70" xfId="0" applyFont="1" applyBorder="1" applyAlignment="1">
      <alignment vertical="center"/>
    </xf>
    <xf numFmtId="0" fontId="61" fillId="0" borderId="71" xfId="0" applyFont="1" applyBorder="1" applyAlignment="1">
      <alignment vertical="center"/>
    </xf>
    <xf numFmtId="0" fontId="61" fillId="0" borderId="72" xfId="0" applyFont="1" applyBorder="1" applyAlignment="1">
      <alignment vertical="center"/>
    </xf>
    <xf numFmtId="0" fontId="61" fillId="0" borderId="73" xfId="0" applyFont="1" applyBorder="1" applyAlignment="1">
      <alignment vertical="center"/>
    </xf>
    <xf numFmtId="0" fontId="61" fillId="0" borderId="74" xfId="0" applyFont="1" applyBorder="1" applyAlignment="1">
      <alignment vertical="center"/>
    </xf>
    <xf numFmtId="0" fontId="61" fillId="0" borderId="75" xfId="0" applyFont="1" applyBorder="1" applyAlignment="1">
      <alignment vertical="center"/>
    </xf>
    <xf numFmtId="0" fontId="61" fillId="0" borderId="76" xfId="0" applyFont="1" applyBorder="1" applyAlignment="1">
      <alignment vertical="center"/>
    </xf>
    <xf numFmtId="0" fontId="61" fillId="0" borderId="77" xfId="0" applyFont="1" applyBorder="1" applyAlignment="1">
      <alignment vertical="center"/>
    </xf>
    <xf numFmtId="0" fontId="61" fillId="0" borderId="78" xfId="0" applyFont="1" applyBorder="1" applyAlignment="1">
      <alignment vertical="center"/>
    </xf>
    <xf numFmtId="0" fontId="61" fillId="0" borderId="79" xfId="0" applyFont="1" applyBorder="1" applyAlignment="1">
      <alignment vertical="center"/>
    </xf>
    <xf numFmtId="0" fontId="61" fillId="0" borderId="80" xfId="0" applyFont="1" applyBorder="1" applyAlignment="1">
      <alignment vertical="center"/>
    </xf>
    <xf numFmtId="0" fontId="61" fillId="0" borderId="81" xfId="0" applyFont="1" applyBorder="1" applyAlignment="1">
      <alignment vertical="center"/>
    </xf>
    <xf numFmtId="0" fontId="61" fillId="0" borderId="82" xfId="0" applyFont="1" applyBorder="1" applyAlignment="1">
      <alignment vertical="center"/>
    </xf>
    <xf numFmtId="0" fontId="61" fillId="0" borderId="83" xfId="0" applyFont="1" applyBorder="1" applyAlignment="1">
      <alignment vertical="center"/>
    </xf>
    <xf numFmtId="0" fontId="61" fillId="0" borderId="84" xfId="0" applyFont="1" applyBorder="1" applyAlignment="1">
      <alignment vertical="center"/>
    </xf>
    <xf numFmtId="0" fontId="61" fillId="0" borderId="85" xfId="0" applyFont="1" applyBorder="1" applyAlignment="1">
      <alignment vertical="center"/>
    </xf>
    <xf numFmtId="0" fontId="61" fillId="0" borderId="86" xfId="0" applyFont="1" applyBorder="1" applyAlignment="1">
      <alignment vertical="center"/>
    </xf>
    <xf numFmtId="0" fontId="61" fillId="0" borderId="87" xfId="0" applyFont="1" applyBorder="1" applyAlignment="1">
      <alignment vertical="center"/>
    </xf>
    <xf numFmtId="0" fontId="61" fillId="0" borderId="88" xfId="0" applyFont="1" applyBorder="1" applyAlignment="1">
      <alignment vertical="center"/>
    </xf>
    <xf numFmtId="0" fontId="61" fillId="0" borderId="89" xfId="0" applyFont="1" applyBorder="1" applyAlignment="1">
      <alignment vertical="center"/>
    </xf>
    <xf numFmtId="0" fontId="61" fillId="0" borderId="90" xfId="0" applyFont="1" applyBorder="1" applyAlignment="1">
      <alignment vertical="center"/>
    </xf>
    <xf numFmtId="0" fontId="61" fillId="0" borderId="91" xfId="0" applyFont="1" applyBorder="1" applyAlignment="1">
      <alignment vertical="center"/>
    </xf>
    <xf numFmtId="0" fontId="61" fillId="0" borderId="92" xfId="0" applyFont="1" applyBorder="1" applyAlignment="1">
      <alignment vertical="center"/>
    </xf>
    <xf numFmtId="0" fontId="61" fillId="0" borderId="93" xfId="0" applyFont="1" applyBorder="1" applyAlignment="1">
      <alignment vertical="center"/>
    </xf>
    <xf numFmtId="0" fontId="61" fillId="0" borderId="94" xfId="0" applyFont="1" applyBorder="1" applyAlignment="1">
      <alignment vertical="center"/>
    </xf>
    <xf numFmtId="0" fontId="61" fillId="0" borderId="95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1" fillId="0" borderId="96" xfId="0" applyFont="1" applyBorder="1" applyAlignment="1">
      <alignment vertical="center"/>
    </xf>
    <xf numFmtId="176" fontId="61" fillId="0" borderId="87" xfId="0" applyNumberFormat="1" applyFont="1" applyBorder="1" applyAlignment="1">
      <alignment vertical="center"/>
    </xf>
    <xf numFmtId="176" fontId="61" fillId="0" borderId="0" xfId="0" applyNumberFormat="1" applyFont="1" applyBorder="1" applyAlignment="1">
      <alignment vertical="center"/>
    </xf>
    <xf numFmtId="0" fontId="61" fillId="0" borderId="97" xfId="0" applyFont="1" applyBorder="1" applyAlignment="1">
      <alignment vertical="center"/>
    </xf>
    <xf numFmtId="0" fontId="61" fillId="0" borderId="98" xfId="0" applyFont="1" applyBorder="1" applyAlignment="1">
      <alignment vertical="center"/>
    </xf>
    <xf numFmtId="0" fontId="61" fillId="0" borderId="99" xfId="0" applyFont="1" applyBorder="1" applyAlignment="1">
      <alignment vertical="center"/>
    </xf>
    <xf numFmtId="0" fontId="61" fillId="0" borderId="100" xfId="0" applyFont="1" applyBorder="1" applyAlignment="1">
      <alignment vertical="center"/>
    </xf>
    <xf numFmtId="0" fontId="61" fillId="0" borderId="101" xfId="0" applyFont="1" applyBorder="1" applyAlignment="1">
      <alignment vertical="center"/>
    </xf>
    <xf numFmtId="0" fontId="61" fillId="0" borderId="102" xfId="0" applyFont="1" applyBorder="1" applyAlignment="1">
      <alignment vertical="center"/>
    </xf>
    <xf numFmtId="0" fontId="61" fillId="0" borderId="103" xfId="0" applyFont="1" applyBorder="1" applyAlignment="1">
      <alignment vertical="center"/>
    </xf>
    <xf numFmtId="38" fontId="61" fillId="33" borderId="98" xfId="48" applyFont="1" applyFill="1" applyBorder="1" applyAlignment="1">
      <alignment vertical="center"/>
    </xf>
    <xf numFmtId="38" fontId="61" fillId="33" borderId="104" xfId="48" applyFont="1" applyFill="1" applyBorder="1" applyAlignment="1">
      <alignment vertical="center"/>
    </xf>
    <xf numFmtId="38" fontId="61" fillId="33" borderId="97" xfId="48" applyFont="1" applyFill="1" applyBorder="1" applyAlignment="1">
      <alignment vertical="center"/>
    </xf>
    <xf numFmtId="38" fontId="61" fillId="33" borderId="105" xfId="48" applyFont="1" applyFill="1" applyBorder="1" applyAlignment="1">
      <alignment vertical="center"/>
    </xf>
    <xf numFmtId="38" fontId="61" fillId="33" borderId="106" xfId="48" applyFont="1" applyFill="1" applyBorder="1" applyAlignment="1">
      <alignment vertical="center"/>
    </xf>
    <xf numFmtId="38" fontId="61" fillId="33" borderId="107" xfId="48" applyFont="1" applyFill="1" applyBorder="1" applyAlignment="1">
      <alignment vertical="center"/>
    </xf>
    <xf numFmtId="0" fontId="61" fillId="0" borderId="108" xfId="0" applyFont="1" applyBorder="1" applyAlignment="1">
      <alignment vertical="center"/>
    </xf>
    <xf numFmtId="38" fontId="61" fillId="33" borderId="109" xfId="48" applyFont="1" applyFill="1" applyBorder="1" applyAlignment="1">
      <alignment vertical="center"/>
    </xf>
    <xf numFmtId="38" fontId="61" fillId="34" borderId="110" xfId="48" applyFont="1" applyFill="1" applyBorder="1" applyAlignment="1">
      <alignment vertical="center"/>
    </xf>
    <xf numFmtId="38" fontId="61" fillId="34" borderId="111" xfId="48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1" fillId="33" borderId="84" xfId="0" applyFont="1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91" xfId="0" applyFont="1" applyFill="1" applyBorder="1" applyAlignment="1">
      <alignment vertical="center"/>
    </xf>
    <xf numFmtId="38" fontId="61" fillId="33" borderId="112" xfId="48" applyFont="1" applyFill="1" applyBorder="1" applyAlignment="1">
      <alignment vertical="center"/>
    </xf>
    <xf numFmtId="38" fontId="61" fillId="33" borderId="113" xfId="48" applyFont="1" applyFill="1" applyBorder="1" applyAlignment="1">
      <alignment vertical="center"/>
    </xf>
    <xf numFmtId="38" fontId="61" fillId="34" borderId="114" xfId="0" applyNumberFormat="1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 shrinkToFit="1"/>
    </xf>
    <xf numFmtId="38" fontId="61" fillId="33" borderId="115" xfId="48" applyFont="1" applyFill="1" applyBorder="1" applyAlignment="1">
      <alignment vertical="center"/>
    </xf>
    <xf numFmtId="0" fontId="61" fillId="0" borderId="115" xfId="0" applyFont="1" applyBorder="1" applyAlignment="1">
      <alignment vertical="center"/>
    </xf>
    <xf numFmtId="0" fontId="61" fillId="33" borderId="116" xfId="0" applyFont="1" applyFill="1" applyBorder="1" applyAlignment="1">
      <alignment horizontal="center" vertical="center"/>
    </xf>
    <xf numFmtId="38" fontId="61" fillId="33" borderId="116" xfId="48" applyFont="1" applyFill="1" applyBorder="1" applyAlignment="1">
      <alignment horizontal="center" vertical="center"/>
    </xf>
    <xf numFmtId="0" fontId="61" fillId="0" borderId="117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94" xfId="0" applyFont="1" applyBorder="1" applyAlignment="1">
      <alignment vertical="center"/>
    </xf>
    <xf numFmtId="0" fontId="61" fillId="0" borderId="95" xfId="0" applyFont="1" applyBorder="1" applyAlignment="1">
      <alignment vertical="center"/>
    </xf>
    <xf numFmtId="0" fontId="61" fillId="0" borderId="83" xfId="0" applyFont="1" applyBorder="1" applyAlignment="1">
      <alignment vertical="center"/>
    </xf>
    <xf numFmtId="0" fontId="61" fillId="0" borderId="118" xfId="0" applyFont="1" applyBorder="1" applyAlignment="1">
      <alignment vertical="center"/>
    </xf>
    <xf numFmtId="0" fontId="61" fillId="0" borderId="119" xfId="0" applyFont="1" applyBorder="1" applyAlignment="1">
      <alignment vertical="center"/>
    </xf>
    <xf numFmtId="0" fontId="61" fillId="0" borderId="120" xfId="0" applyFont="1" applyBorder="1" applyAlignment="1">
      <alignment vertical="center"/>
    </xf>
    <xf numFmtId="0" fontId="61" fillId="0" borderId="121" xfId="0" applyFont="1" applyBorder="1" applyAlignment="1">
      <alignment vertical="center"/>
    </xf>
    <xf numFmtId="0" fontId="61" fillId="0" borderId="0" xfId="0" applyFont="1" applyAlignment="1">
      <alignment/>
    </xf>
    <xf numFmtId="0" fontId="61" fillId="0" borderId="122" xfId="0" applyFont="1" applyBorder="1" applyAlignment="1">
      <alignment horizontal="center" vertical="center"/>
    </xf>
    <xf numFmtId="0" fontId="61" fillId="0" borderId="123" xfId="0" applyFont="1" applyBorder="1" applyAlignment="1">
      <alignment horizontal="center" vertical="center"/>
    </xf>
    <xf numFmtId="0" fontId="61" fillId="0" borderId="124" xfId="0" applyFont="1" applyBorder="1" applyAlignment="1">
      <alignment horizontal="center" vertical="center"/>
    </xf>
    <xf numFmtId="0" fontId="61" fillId="0" borderId="125" xfId="0" applyFont="1" applyBorder="1" applyAlignment="1">
      <alignment vertical="center"/>
    </xf>
    <xf numFmtId="0" fontId="61" fillId="0" borderId="126" xfId="0" applyFont="1" applyBorder="1" applyAlignment="1">
      <alignment vertical="center"/>
    </xf>
    <xf numFmtId="0" fontId="61" fillId="0" borderId="127" xfId="0" applyFont="1" applyBorder="1" applyAlignment="1">
      <alignment horizontal="right" vertical="center"/>
    </xf>
    <xf numFmtId="0" fontId="64" fillId="0" borderId="0" xfId="0" applyFont="1" applyAlignment="1">
      <alignment/>
    </xf>
    <xf numFmtId="0" fontId="61" fillId="0" borderId="128" xfId="0" applyFont="1" applyBorder="1" applyAlignment="1">
      <alignment horizontal="distributed" vertical="center" indent="1"/>
    </xf>
    <xf numFmtId="0" fontId="61" fillId="0" borderId="129" xfId="0" applyFont="1" applyBorder="1" applyAlignment="1">
      <alignment vertical="center"/>
    </xf>
    <xf numFmtId="0" fontId="61" fillId="0" borderId="130" xfId="0" applyFont="1" applyBorder="1" applyAlignment="1">
      <alignment vertical="center"/>
    </xf>
    <xf numFmtId="0" fontId="61" fillId="0" borderId="131" xfId="0" applyFont="1" applyBorder="1" applyAlignment="1">
      <alignment vertical="center"/>
    </xf>
    <xf numFmtId="0" fontId="63" fillId="0" borderId="132" xfId="0" applyFont="1" applyBorder="1" applyAlignment="1">
      <alignment vertical="center"/>
    </xf>
    <xf numFmtId="0" fontId="63" fillId="0" borderId="92" xfId="0" applyFont="1" applyBorder="1" applyAlignment="1">
      <alignment vertical="center"/>
    </xf>
    <xf numFmtId="0" fontId="61" fillId="0" borderId="133" xfId="0" applyFont="1" applyBorder="1" applyAlignment="1">
      <alignment horizontal="center" vertical="center"/>
    </xf>
    <xf numFmtId="0" fontId="61" fillId="0" borderId="134" xfId="0" applyFont="1" applyBorder="1" applyAlignment="1">
      <alignment vertical="center"/>
    </xf>
    <xf numFmtId="38" fontId="63" fillId="0" borderId="132" xfId="48" applyFont="1" applyBorder="1" applyAlignment="1">
      <alignment vertical="center"/>
    </xf>
    <xf numFmtId="0" fontId="61" fillId="0" borderId="135" xfId="0" applyFont="1" applyBorder="1" applyAlignment="1">
      <alignment vertical="center"/>
    </xf>
    <xf numFmtId="0" fontId="61" fillId="0" borderId="136" xfId="0" applyFont="1" applyBorder="1" applyAlignment="1">
      <alignment horizontal="distributed" vertical="center"/>
    </xf>
    <xf numFmtId="0" fontId="61" fillId="0" borderId="137" xfId="0" applyFont="1" applyBorder="1" applyAlignment="1">
      <alignment horizontal="distributed" vertical="center"/>
    </xf>
    <xf numFmtId="0" fontId="61" fillId="0" borderId="138" xfId="0" applyFont="1" applyBorder="1" applyAlignment="1">
      <alignment horizontal="right" vertical="center" wrapText="1"/>
    </xf>
    <xf numFmtId="0" fontId="61" fillId="0" borderId="139" xfId="0" applyFont="1" applyBorder="1" applyAlignment="1">
      <alignment horizontal="right" vertical="center"/>
    </xf>
    <xf numFmtId="0" fontId="61" fillId="0" borderId="140" xfId="0" applyFont="1" applyBorder="1" applyAlignment="1">
      <alignment vertical="center"/>
    </xf>
    <xf numFmtId="0" fontId="61" fillId="0" borderId="141" xfId="0" applyFont="1" applyBorder="1" applyAlignment="1">
      <alignment horizontal="center" vertical="center"/>
    </xf>
    <xf numFmtId="0" fontId="63" fillId="0" borderId="142" xfId="0" applyFont="1" applyBorder="1" applyAlignment="1">
      <alignment vertical="center"/>
    </xf>
    <xf numFmtId="38" fontId="63" fillId="0" borderId="143" xfId="48" applyFont="1" applyBorder="1" applyAlignment="1">
      <alignment vertical="center"/>
    </xf>
    <xf numFmtId="0" fontId="63" fillId="0" borderId="143" xfId="0" applyFont="1" applyBorder="1" applyAlignment="1">
      <alignment vertical="center"/>
    </xf>
    <xf numFmtId="0" fontId="63" fillId="0" borderId="144" xfId="0" applyFont="1" applyBorder="1" applyAlignment="1">
      <alignment vertical="center"/>
    </xf>
    <xf numFmtId="0" fontId="63" fillId="0" borderId="145" xfId="0" applyFont="1" applyBorder="1" applyAlignment="1">
      <alignment vertical="center"/>
    </xf>
    <xf numFmtId="38" fontId="63" fillId="0" borderId="146" xfId="48" applyFont="1" applyBorder="1" applyAlignment="1">
      <alignment vertical="center"/>
    </xf>
    <xf numFmtId="0" fontId="63" fillId="0" borderId="147" xfId="0" applyFont="1" applyBorder="1" applyAlignment="1">
      <alignment vertical="center"/>
    </xf>
    <xf numFmtId="0" fontId="63" fillId="0" borderId="146" xfId="0" applyFont="1" applyBorder="1" applyAlignment="1">
      <alignment vertical="center"/>
    </xf>
    <xf numFmtId="0" fontId="63" fillId="0" borderId="148" xfId="0" applyFont="1" applyBorder="1" applyAlignment="1">
      <alignment vertical="center"/>
    </xf>
    <xf numFmtId="0" fontId="63" fillId="0" borderId="149" xfId="0" applyFont="1" applyBorder="1" applyAlignment="1">
      <alignment vertical="center"/>
    </xf>
    <xf numFmtId="0" fontId="61" fillId="0" borderId="150" xfId="0" applyFont="1" applyBorder="1" applyAlignment="1">
      <alignment horizontal="distributed" vertical="center"/>
    </xf>
    <xf numFmtId="0" fontId="61" fillId="0" borderId="151" xfId="0" applyFont="1" applyBorder="1" applyAlignment="1">
      <alignment horizontal="distributed" vertical="center"/>
    </xf>
    <xf numFmtId="0" fontId="61" fillId="0" borderId="152" xfId="0" applyFont="1" applyBorder="1" applyAlignment="1">
      <alignment vertical="center"/>
    </xf>
    <xf numFmtId="0" fontId="63" fillId="0" borderId="153" xfId="0" applyFont="1" applyBorder="1" applyAlignment="1">
      <alignment vertical="center"/>
    </xf>
    <xf numFmtId="0" fontId="63" fillId="0" borderId="154" xfId="0" applyFont="1" applyBorder="1" applyAlignment="1">
      <alignment vertical="center"/>
    </xf>
    <xf numFmtId="0" fontId="63" fillId="0" borderId="155" xfId="0" applyFont="1" applyBorder="1" applyAlignment="1">
      <alignment vertical="center"/>
    </xf>
    <xf numFmtId="0" fontId="61" fillId="0" borderId="156" xfId="0" applyFont="1" applyBorder="1" applyAlignment="1">
      <alignment horizontal="distributed" vertical="center"/>
    </xf>
    <xf numFmtId="0" fontId="61" fillId="0" borderId="157" xfId="0" applyFont="1" applyBorder="1" applyAlignment="1">
      <alignment horizontal="distributed" vertical="center"/>
    </xf>
    <xf numFmtId="0" fontId="61" fillId="0" borderId="158" xfId="0" applyFont="1" applyBorder="1" applyAlignment="1">
      <alignment vertical="center"/>
    </xf>
    <xf numFmtId="0" fontId="61" fillId="0" borderId="159" xfId="0" applyFont="1" applyBorder="1" applyAlignment="1">
      <alignment horizontal="distributed" vertical="center"/>
    </xf>
    <xf numFmtId="0" fontId="61" fillId="0" borderId="160" xfId="0" applyFont="1" applyBorder="1" applyAlignment="1">
      <alignment horizontal="distributed" vertical="center"/>
    </xf>
    <xf numFmtId="0" fontId="61" fillId="0" borderId="161" xfId="0" applyFont="1" applyBorder="1" applyAlignment="1">
      <alignment horizontal="distributed" vertical="center"/>
    </xf>
    <xf numFmtId="38" fontId="63" fillId="0" borderId="162" xfId="48" applyFont="1" applyBorder="1" applyAlignment="1">
      <alignment vertical="center"/>
    </xf>
    <xf numFmtId="38" fontId="63" fillId="0" borderId="163" xfId="48" applyFont="1" applyBorder="1" applyAlignment="1">
      <alignment vertical="center"/>
    </xf>
    <xf numFmtId="0" fontId="63" fillId="0" borderId="162" xfId="0" applyFont="1" applyBorder="1" applyAlignment="1">
      <alignment vertical="center"/>
    </xf>
    <xf numFmtId="0" fontId="63" fillId="0" borderId="163" xfId="0" applyFont="1" applyBorder="1" applyAlignment="1">
      <alignment vertical="center"/>
    </xf>
    <xf numFmtId="0" fontId="63" fillId="0" borderId="164" xfId="0" applyFont="1" applyBorder="1" applyAlignment="1">
      <alignment vertical="center"/>
    </xf>
    <xf numFmtId="0" fontId="63" fillId="0" borderId="165" xfId="0" applyFont="1" applyBorder="1" applyAlignment="1">
      <alignment vertical="center"/>
    </xf>
    <xf numFmtId="0" fontId="63" fillId="0" borderId="166" xfId="0" applyFont="1" applyBorder="1" applyAlignment="1">
      <alignment vertical="center"/>
    </xf>
    <xf numFmtId="0" fontId="63" fillId="0" borderId="167" xfId="0" applyFont="1" applyBorder="1" applyAlignment="1">
      <alignment vertical="center"/>
    </xf>
    <xf numFmtId="38" fontId="61" fillId="0" borderId="168" xfId="0" applyNumberFormat="1" applyFont="1" applyBorder="1" applyAlignment="1">
      <alignment horizontal="right" vertical="center"/>
    </xf>
    <xf numFmtId="38" fontId="63" fillId="0" borderId="169" xfId="0" applyNumberFormat="1" applyFont="1" applyBorder="1" applyAlignment="1">
      <alignment vertical="center"/>
    </xf>
    <xf numFmtId="0" fontId="63" fillId="0" borderId="170" xfId="0" applyFont="1" applyBorder="1" applyAlignment="1">
      <alignment vertical="center"/>
    </xf>
    <xf numFmtId="0" fontId="61" fillId="0" borderId="41" xfId="0" applyFont="1" applyBorder="1" applyAlignment="1">
      <alignment vertical="center"/>
    </xf>
    <xf numFmtId="0" fontId="61" fillId="0" borderId="171" xfId="0" applyFont="1" applyBorder="1" applyAlignment="1">
      <alignment horizontal="right" vertical="center"/>
    </xf>
    <xf numFmtId="0" fontId="61" fillId="0" borderId="172" xfId="0" applyFont="1" applyBorder="1" applyAlignment="1">
      <alignment vertical="center"/>
    </xf>
    <xf numFmtId="0" fontId="61" fillId="0" borderId="173" xfId="0" applyFont="1" applyBorder="1" applyAlignment="1">
      <alignment horizontal="right" vertical="center"/>
    </xf>
    <xf numFmtId="0" fontId="61" fillId="0" borderId="174" xfId="0" applyFont="1" applyBorder="1" applyAlignment="1">
      <alignment vertical="center"/>
    </xf>
    <xf numFmtId="38" fontId="61" fillId="0" borderId="0" xfId="48" applyFont="1" applyFill="1" applyBorder="1" applyAlignment="1">
      <alignment vertical="center"/>
    </xf>
    <xf numFmtId="178" fontId="61" fillId="34" borderId="99" xfId="48" applyNumberFormat="1" applyFont="1" applyFill="1" applyBorder="1" applyAlignment="1">
      <alignment vertical="center"/>
    </xf>
    <xf numFmtId="0" fontId="61" fillId="34" borderId="175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vertical="center"/>
    </xf>
    <xf numFmtId="0" fontId="61" fillId="34" borderId="0" xfId="0" applyFont="1" applyFill="1" applyBorder="1" applyAlignment="1">
      <alignment vertical="center"/>
    </xf>
    <xf numFmtId="0" fontId="61" fillId="34" borderId="52" xfId="0" applyFont="1" applyFill="1" applyBorder="1" applyAlignment="1">
      <alignment vertical="center"/>
    </xf>
    <xf numFmtId="0" fontId="61" fillId="34" borderId="51" xfId="0" applyFont="1" applyFill="1" applyBorder="1" applyAlignment="1">
      <alignment vertical="center"/>
    </xf>
    <xf numFmtId="0" fontId="61" fillId="34" borderId="176" xfId="0" applyFont="1" applyFill="1" applyBorder="1" applyAlignment="1">
      <alignment vertical="center"/>
    </xf>
    <xf numFmtId="0" fontId="61" fillId="34" borderId="177" xfId="0" applyFont="1" applyFill="1" applyBorder="1" applyAlignment="1">
      <alignment vertical="center"/>
    </xf>
    <xf numFmtId="0" fontId="61" fillId="34" borderId="178" xfId="0" applyFont="1" applyFill="1" applyBorder="1" applyAlignment="1">
      <alignment vertical="center"/>
    </xf>
    <xf numFmtId="0" fontId="61" fillId="34" borderId="45" xfId="0" applyFont="1" applyFill="1" applyBorder="1" applyAlignment="1">
      <alignment vertical="center"/>
    </xf>
    <xf numFmtId="0" fontId="61" fillId="33" borderId="0" xfId="0" applyFont="1" applyFill="1" applyAlignment="1">
      <alignment vertical="center"/>
    </xf>
    <xf numFmtId="0" fontId="61" fillId="0" borderId="94" xfId="0" applyFont="1" applyBorder="1" applyAlignment="1">
      <alignment vertical="center"/>
    </xf>
    <xf numFmtId="0" fontId="61" fillId="34" borderId="179" xfId="0" applyFont="1" applyFill="1" applyBorder="1" applyAlignment="1">
      <alignment vertical="center" shrinkToFit="1"/>
    </xf>
    <xf numFmtId="0" fontId="61" fillId="34" borderId="180" xfId="0" applyFont="1" applyFill="1" applyBorder="1" applyAlignment="1">
      <alignment vertical="center" shrinkToFit="1"/>
    </xf>
    <xf numFmtId="0" fontId="6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1" fillId="0" borderId="181" xfId="0" applyFont="1" applyBorder="1" applyAlignment="1">
      <alignment vertical="center"/>
    </xf>
    <xf numFmtId="0" fontId="61" fillId="0" borderId="182" xfId="0" applyFont="1" applyBorder="1" applyAlignment="1">
      <alignment vertical="center"/>
    </xf>
    <xf numFmtId="0" fontId="61" fillId="0" borderId="183" xfId="0" applyFont="1" applyBorder="1" applyAlignment="1">
      <alignment vertical="center"/>
    </xf>
    <xf numFmtId="0" fontId="61" fillId="0" borderId="184" xfId="0" applyFont="1" applyBorder="1" applyAlignment="1">
      <alignment vertical="center"/>
    </xf>
    <xf numFmtId="0" fontId="61" fillId="0" borderId="185" xfId="0" applyFont="1" applyBorder="1" applyAlignment="1">
      <alignment vertical="center"/>
    </xf>
    <xf numFmtId="0" fontId="61" fillId="34" borderId="186" xfId="0" applyFont="1" applyFill="1" applyBorder="1" applyAlignment="1">
      <alignment vertical="center" shrinkToFit="1"/>
    </xf>
    <xf numFmtId="0" fontId="61" fillId="33" borderId="116" xfId="0" applyFont="1" applyFill="1" applyBorder="1" applyAlignment="1">
      <alignment vertical="center"/>
    </xf>
    <xf numFmtId="38" fontId="61" fillId="33" borderId="116" xfId="48" applyFont="1" applyFill="1" applyBorder="1" applyAlignment="1">
      <alignment vertical="center"/>
    </xf>
    <xf numFmtId="0" fontId="61" fillId="0" borderId="187" xfId="0" applyFont="1" applyBorder="1" applyAlignment="1">
      <alignment vertical="center"/>
    </xf>
    <xf numFmtId="0" fontId="61" fillId="0" borderId="116" xfId="0" applyFont="1" applyBorder="1" applyAlignment="1">
      <alignment vertical="center"/>
    </xf>
    <xf numFmtId="0" fontId="61" fillId="35" borderId="10" xfId="0" applyFont="1" applyFill="1" applyBorder="1" applyAlignment="1">
      <alignment vertical="center"/>
    </xf>
    <xf numFmtId="0" fontId="61" fillId="35" borderId="0" xfId="0" applyFont="1" applyFill="1" applyBorder="1" applyAlignment="1">
      <alignment vertical="center"/>
    </xf>
    <xf numFmtId="0" fontId="67" fillId="35" borderId="0" xfId="0" applyFont="1" applyFill="1" applyBorder="1" applyAlignment="1">
      <alignment vertical="center"/>
    </xf>
    <xf numFmtId="49" fontId="61" fillId="35" borderId="91" xfId="0" applyNumberFormat="1" applyFont="1" applyFill="1" applyBorder="1" applyAlignment="1">
      <alignment vertical="center"/>
    </xf>
    <xf numFmtId="49" fontId="61" fillId="35" borderId="89" xfId="0" applyNumberFormat="1" applyFont="1" applyFill="1" applyBorder="1" applyAlignment="1">
      <alignment vertical="center"/>
    </xf>
    <xf numFmtId="0" fontId="62" fillId="35" borderId="0" xfId="0" applyFont="1" applyFill="1" applyBorder="1" applyAlignment="1">
      <alignment vertical="center"/>
    </xf>
    <xf numFmtId="38" fontId="61" fillId="35" borderId="0" xfId="48" applyFont="1" applyFill="1" applyBorder="1" applyAlignment="1">
      <alignment vertical="center"/>
    </xf>
    <xf numFmtId="0" fontId="61" fillId="0" borderId="188" xfId="0" applyFont="1" applyBorder="1" applyAlignment="1">
      <alignment vertical="center"/>
    </xf>
    <xf numFmtId="0" fontId="61" fillId="35" borderId="189" xfId="0" applyFont="1" applyFill="1" applyBorder="1" applyAlignment="1">
      <alignment vertical="center"/>
    </xf>
    <xf numFmtId="0" fontId="67" fillId="35" borderId="189" xfId="0" applyFont="1" applyFill="1" applyBorder="1" applyAlignment="1">
      <alignment vertical="center"/>
    </xf>
    <xf numFmtId="0" fontId="68" fillId="35" borderId="189" xfId="0" applyFont="1" applyFill="1" applyBorder="1" applyAlignment="1">
      <alignment vertical="center"/>
    </xf>
    <xf numFmtId="0" fontId="61" fillId="35" borderId="190" xfId="0" applyFont="1" applyFill="1" applyBorder="1" applyAlignment="1">
      <alignment vertical="center"/>
    </xf>
    <xf numFmtId="0" fontId="61" fillId="35" borderId="191" xfId="0" applyFont="1" applyFill="1" applyBorder="1" applyAlignment="1">
      <alignment vertical="center"/>
    </xf>
    <xf numFmtId="0" fontId="61" fillId="35" borderId="192" xfId="0" applyFont="1" applyFill="1" applyBorder="1" applyAlignment="1">
      <alignment vertical="center"/>
    </xf>
    <xf numFmtId="38" fontId="61" fillId="35" borderId="192" xfId="48" applyFont="1" applyFill="1" applyBorder="1" applyAlignment="1">
      <alignment vertical="center"/>
    </xf>
    <xf numFmtId="0" fontId="61" fillId="35" borderId="193" xfId="0" applyFont="1" applyFill="1" applyBorder="1" applyAlignment="1">
      <alignment vertical="center"/>
    </xf>
    <xf numFmtId="0" fontId="61" fillId="35" borderId="194" xfId="0" applyFont="1" applyFill="1" applyBorder="1" applyAlignment="1">
      <alignment vertical="center"/>
    </xf>
    <xf numFmtId="0" fontId="61" fillId="35" borderId="195" xfId="0" applyFont="1" applyFill="1" applyBorder="1" applyAlignment="1">
      <alignment vertical="center"/>
    </xf>
    <xf numFmtId="0" fontId="69" fillId="35" borderId="196" xfId="0" applyFont="1" applyFill="1" applyBorder="1" applyAlignment="1">
      <alignment horizontal="center" vertical="center"/>
    </xf>
    <xf numFmtId="38" fontId="61" fillId="33" borderId="0" xfId="48" applyFont="1" applyFill="1" applyBorder="1" applyAlignment="1">
      <alignment vertical="center"/>
    </xf>
    <xf numFmtId="38" fontId="61" fillId="34" borderId="0" xfId="0" applyNumberFormat="1" applyFont="1" applyFill="1" applyBorder="1" applyAlignment="1">
      <alignment vertical="center"/>
    </xf>
    <xf numFmtId="0" fontId="61" fillId="0" borderId="197" xfId="0" applyFont="1" applyBorder="1" applyAlignment="1">
      <alignment vertical="center"/>
    </xf>
    <xf numFmtId="0" fontId="61" fillId="0" borderId="198" xfId="0" applyFont="1" applyBorder="1" applyAlignment="1">
      <alignment vertical="center"/>
    </xf>
    <xf numFmtId="0" fontId="61" fillId="0" borderId="199" xfId="0" applyFont="1" applyBorder="1" applyAlignment="1">
      <alignment vertical="center"/>
    </xf>
    <xf numFmtId="0" fontId="61" fillId="0" borderId="200" xfId="0" applyFont="1" applyBorder="1" applyAlignment="1">
      <alignment vertical="center"/>
    </xf>
    <xf numFmtId="0" fontId="61" fillId="0" borderId="201" xfId="0" applyFont="1" applyBorder="1" applyAlignment="1">
      <alignment vertical="center"/>
    </xf>
    <xf numFmtId="0" fontId="61" fillId="0" borderId="202" xfId="0" applyFont="1" applyBorder="1" applyAlignment="1">
      <alignment vertical="center"/>
    </xf>
    <xf numFmtId="0" fontId="61" fillId="0" borderId="203" xfId="0" applyFont="1" applyBorder="1" applyAlignment="1">
      <alignment vertical="center"/>
    </xf>
    <xf numFmtId="0" fontId="61" fillId="0" borderId="204" xfId="0" applyFont="1" applyBorder="1" applyAlignment="1">
      <alignment vertical="center"/>
    </xf>
    <xf numFmtId="0" fontId="61" fillId="0" borderId="82" xfId="0" applyFont="1" applyBorder="1" applyAlignment="1">
      <alignment vertical="center"/>
    </xf>
    <xf numFmtId="38" fontId="61" fillId="34" borderId="84" xfId="48" applyFont="1" applyFill="1" applyBorder="1" applyAlignment="1">
      <alignment vertical="center"/>
    </xf>
    <xf numFmtId="9" fontId="66" fillId="33" borderId="84" xfId="42" applyFont="1" applyFill="1" applyBorder="1" applyAlignment="1">
      <alignment horizontal="center" vertical="center"/>
    </xf>
    <xf numFmtId="0" fontId="61" fillId="33" borderId="99" xfId="0" applyFont="1" applyFill="1" applyBorder="1" applyAlignment="1">
      <alignment horizontal="center" vertical="center"/>
    </xf>
    <xf numFmtId="9" fontId="61" fillId="33" borderId="97" xfId="42" applyFont="1" applyFill="1" applyBorder="1" applyAlignment="1">
      <alignment horizontal="center" vertical="center"/>
    </xf>
    <xf numFmtId="9" fontId="61" fillId="33" borderId="98" xfId="42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 vertical="center"/>
    </xf>
    <xf numFmtId="0" fontId="61" fillId="0" borderId="205" xfId="0" applyFont="1" applyBorder="1" applyAlignment="1">
      <alignment vertical="center"/>
    </xf>
    <xf numFmtId="49" fontId="61" fillId="34" borderId="175" xfId="0" applyNumberFormat="1" applyFont="1" applyFill="1" applyBorder="1" applyAlignment="1">
      <alignment horizontal="left" vertical="center" indent="1"/>
    </xf>
    <xf numFmtId="0" fontId="61" fillId="34" borderId="206" xfId="0" applyNumberFormat="1" applyFont="1" applyFill="1" applyBorder="1" applyAlignment="1">
      <alignment horizontal="center" vertical="center"/>
    </xf>
    <xf numFmtId="0" fontId="61" fillId="34" borderId="207" xfId="0" applyNumberFormat="1" applyFont="1" applyFill="1" applyBorder="1" applyAlignment="1">
      <alignment horizontal="center" vertical="center"/>
    </xf>
    <xf numFmtId="9" fontId="61" fillId="33" borderId="98" xfId="0" applyNumberFormat="1" applyFont="1" applyFill="1" applyBorder="1" applyAlignment="1">
      <alignment horizontal="center" vertical="center"/>
    </xf>
    <xf numFmtId="38" fontId="61" fillId="34" borderId="84" xfId="0" applyNumberFormat="1" applyFont="1" applyFill="1" applyBorder="1" applyAlignment="1">
      <alignment vertical="center"/>
    </xf>
    <xf numFmtId="0" fontId="61" fillId="0" borderId="208" xfId="0" applyFont="1" applyBorder="1" applyAlignment="1">
      <alignment vertical="center"/>
    </xf>
    <xf numFmtId="0" fontId="63" fillId="36" borderId="209" xfId="0" applyFont="1" applyFill="1" applyBorder="1" applyAlignment="1">
      <alignment horizontal="center" vertical="center"/>
    </xf>
    <xf numFmtId="0" fontId="63" fillId="36" borderId="210" xfId="0" applyFont="1" applyFill="1" applyBorder="1" applyAlignment="1">
      <alignment horizontal="center" vertical="center"/>
    </xf>
    <xf numFmtId="0" fontId="63" fillId="36" borderId="211" xfId="0" applyFont="1" applyFill="1" applyBorder="1" applyAlignment="1">
      <alignment horizontal="center" vertical="center"/>
    </xf>
    <xf numFmtId="179" fontId="61" fillId="33" borderId="212" xfId="0" applyNumberFormat="1" applyFont="1" applyFill="1" applyBorder="1" applyAlignment="1">
      <alignment vertical="center" shrinkToFit="1"/>
    </xf>
    <xf numFmtId="179" fontId="61" fillId="33" borderId="213" xfId="0" applyNumberFormat="1" applyFont="1" applyFill="1" applyBorder="1" applyAlignment="1">
      <alignment vertical="center" shrinkToFit="1"/>
    </xf>
    <xf numFmtId="179" fontId="61" fillId="33" borderId="214" xfId="0" applyNumberFormat="1" applyFont="1" applyFill="1" applyBorder="1" applyAlignment="1">
      <alignment vertical="center" shrinkToFit="1"/>
    </xf>
    <xf numFmtId="0" fontId="61" fillId="33" borderId="212" xfId="0" applyFont="1" applyFill="1" applyBorder="1" applyAlignment="1">
      <alignment vertical="center"/>
    </xf>
    <xf numFmtId="0" fontId="61" fillId="33" borderId="213" xfId="0" applyFont="1" applyFill="1" applyBorder="1" applyAlignment="1">
      <alignment vertical="center"/>
    </xf>
    <xf numFmtId="0" fontId="61" fillId="33" borderId="214" xfId="0" applyFont="1" applyFill="1" applyBorder="1" applyAlignment="1">
      <alignment vertical="center"/>
    </xf>
    <xf numFmtId="0" fontId="61" fillId="34" borderId="212" xfId="0" applyFont="1" applyFill="1" applyBorder="1" applyAlignment="1">
      <alignment vertical="center" shrinkToFit="1"/>
    </xf>
    <xf numFmtId="0" fontId="61" fillId="34" borderId="213" xfId="0" applyFont="1" applyFill="1" applyBorder="1" applyAlignment="1">
      <alignment vertical="center" shrinkToFit="1"/>
    </xf>
    <xf numFmtId="0" fontId="61" fillId="34" borderId="214" xfId="0" applyFont="1" applyFill="1" applyBorder="1" applyAlignment="1">
      <alignment vertical="center" shrinkToFit="1"/>
    </xf>
    <xf numFmtId="49" fontId="61" fillId="33" borderId="212" xfId="0" applyNumberFormat="1" applyFont="1" applyFill="1" applyBorder="1" applyAlignment="1">
      <alignment horizontal="center" vertical="center"/>
    </xf>
    <xf numFmtId="49" fontId="0" fillId="0" borderId="213" xfId="0" applyNumberFormat="1" applyBorder="1" applyAlignment="1">
      <alignment horizontal="center" vertical="center"/>
    </xf>
    <xf numFmtId="49" fontId="0" fillId="0" borderId="214" xfId="0" applyNumberFormat="1" applyBorder="1" applyAlignment="1">
      <alignment horizontal="center" vertical="center"/>
    </xf>
    <xf numFmtId="49" fontId="61" fillId="33" borderId="213" xfId="0" applyNumberFormat="1" applyFont="1" applyFill="1" applyBorder="1" applyAlignment="1">
      <alignment horizontal="center" vertical="center"/>
    </xf>
    <xf numFmtId="49" fontId="61" fillId="33" borderId="214" xfId="0" applyNumberFormat="1" applyFont="1" applyFill="1" applyBorder="1" applyAlignment="1">
      <alignment horizontal="center" vertical="center"/>
    </xf>
    <xf numFmtId="179" fontId="61" fillId="34" borderId="215" xfId="0" applyNumberFormat="1" applyFont="1" applyFill="1" applyBorder="1" applyAlignment="1">
      <alignment vertical="center"/>
    </xf>
    <xf numFmtId="179" fontId="61" fillId="34" borderId="216" xfId="0" applyNumberFormat="1" applyFont="1" applyFill="1" applyBorder="1" applyAlignment="1">
      <alignment vertical="center"/>
    </xf>
    <xf numFmtId="179" fontId="61" fillId="34" borderId="217" xfId="0" applyNumberFormat="1" applyFont="1" applyFill="1" applyBorder="1" applyAlignment="1">
      <alignment vertical="center"/>
    </xf>
    <xf numFmtId="0" fontId="61" fillId="0" borderId="218" xfId="0" applyFont="1" applyBorder="1" applyAlignment="1">
      <alignment vertical="center"/>
    </xf>
    <xf numFmtId="0" fontId="61" fillId="0" borderId="219" xfId="0" applyFont="1" applyBorder="1" applyAlignment="1">
      <alignment vertical="center"/>
    </xf>
    <xf numFmtId="0" fontId="61" fillId="0" borderId="220" xfId="0" applyFont="1" applyBorder="1" applyAlignment="1">
      <alignment vertical="center"/>
    </xf>
    <xf numFmtId="0" fontId="61" fillId="0" borderId="221" xfId="0" applyFont="1" applyBorder="1" applyAlignment="1">
      <alignment horizontal="distributed" vertical="center" indent="1"/>
    </xf>
    <xf numFmtId="0" fontId="61" fillId="0" borderId="206" xfId="0" applyFont="1" applyBorder="1" applyAlignment="1">
      <alignment horizontal="distributed" vertical="center" indent="1"/>
    </xf>
    <xf numFmtId="0" fontId="71" fillId="34" borderId="0" xfId="0" applyFont="1" applyFill="1" applyBorder="1" applyAlignment="1">
      <alignment vertical="center" shrinkToFit="1"/>
    </xf>
    <xf numFmtId="0" fontId="71" fillId="34" borderId="48" xfId="0" applyFont="1" applyFill="1" applyBorder="1" applyAlignment="1">
      <alignment vertical="center" shrinkToFit="1"/>
    </xf>
    <xf numFmtId="38" fontId="61" fillId="0" borderId="222" xfId="0" applyNumberFormat="1" applyFont="1" applyBorder="1" applyAlignment="1">
      <alignment horizontal="right" vertical="center"/>
    </xf>
    <xf numFmtId="38" fontId="61" fillId="0" borderId="223" xfId="0" applyNumberFormat="1" applyFont="1" applyBorder="1" applyAlignment="1">
      <alignment horizontal="right" vertical="center"/>
    </xf>
    <xf numFmtId="38" fontId="61" fillId="0" borderId="224" xfId="0" applyNumberFormat="1" applyFont="1" applyBorder="1" applyAlignment="1">
      <alignment horizontal="right" vertical="center"/>
    </xf>
    <xf numFmtId="0" fontId="61" fillId="0" borderId="225" xfId="0" applyFont="1" applyBorder="1" applyAlignment="1">
      <alignment horizontal="distributed" vertical="center"/>
    </xf>
    <xf numFmtId="0" fontId="61" fillId="0" borderId="182" xfId="0" applyFont="1" applyBorder="1" applyAlignment="1">
      <alignment horizontal="distributed" vertical="center"/>
    </xf>
    <xf numFmtId="0" fontId="61" fillId="0" borderId="226" xfId="0" applyFont="1" applyBorder="1" applyAlignment="1">
      <alignment horizontal="distributed" vertical="center"/>
    </xf>
    <xf numFmtId="0" fontId="61" fillId="0" borderId="227" xfId="0" applyFont="1" applyBorder="1" applyAlignment="1">
      <alignment horizontal="distributed" vertical="center"/>
    </xf>
    <xf numFmtId="0" fontId="61" fillId="34" borderId="206" xfId="0" applyNumberFormat="1" applyFont="1" applyFill="1" applyBorder="1" applyAlignment="1">
      <alignment horizontal="center" vertical="center"/>
    </xf>
    <xf numFmtId="0" fontId="61" fillId="0" borderId="228" xfId="0" applyFont="1" applyBorder="1" applyAlignment="1">
      <alignment horizontal="distributed" vertical="center"/>
    </xf>
    <xf numFmtId="0" fontId="61" fillId="0" borderId="229" xfId="0" applyFont="1" applyBorder="1" applyAlignment="1">
      <alignment horizontal="distributed" vertical="center"/>
    </xf>
    <xf numFmtId="0" fontId="61" fillId="34" borderId="184" xfId="0" applyFont="1" applyFill="1" applyBorder="1" applyAlignment="1">
      <alignment vertical="center" shrinkToFit="1"/>
    </xf>
    <xf numFmtId="0" fontId="61" fillId="34" borderId="230" xfId="0" applyFont="1" applyFill="1" applyBorder="1" applyAlignment="1">
      <alignment vertical="center" shrinkToFit="1"/>
    </xf>
    <xf numFmtId="0" fontId="61" fillId="34" borderId="0" xfId="0" applyFont="1" applyFill="1" applyBorder="1" applyAlignment="1">
      <alignment vertical="center" shrinkToFit="1"/>
    </xf>
    <xf numFmtId="0" fontId="61" fillId="34" borderId="186" xfId="0" applyFont="1" applyFill="1" applyBorder="1" applyAlignment="1">
      <alignment vertical="center" shrinkToFit="1"/>
    </xf>
    <xf numFmtId="0" fontId="61" fillId="34" borderId="185" xfId="0" applyFont="1" applyFill="1" applyBorder="1" applyAlignment="1">
      <alignment vertical="center" shrinkToFit="1"/>
    </xf>
    <xf numFmtId="0" fontId="61" fillId="34" borderId="231" xfId="0" applyFont="1" applyFill="1" applyBorder="1" applyAlignment="1">
      <alignment vertical="center" shrinkToFit="1"/>
    </xf>
    <xf numFmtId="38" fontId="63" fillId="34" borderId="232" xfId="48" applyFont="1" applyFill="1" applyBorder="1" applyAlignment="1">
      <alignment vertical="center" shrinkToFit="1"/>
    </xf>
    <xf numFmtId="38" fontId="63" fillId="34" borderId="132" xfId="48" applyFont="1" applyFill="1" applyBorder="1" applyAlignment="1">
      <alignment vertical="center" shrinkToFit="1"/>
    </xf>
    <xf numFmtId="38" fontId="63" fillId="34" borderId="233" xfId="48" applyFont="1" applyFill="1" applyBorder="1" applyAlignment="1">
      <alignment vertical="center" shrinkToFit="1"/>
    </xf>
    <xf numFmtId="0" fontId="64" fillId="34" borderId="0" xfId="0" applyFont="1" applyFill="1" applyBorder="1" applyAlignment="1">
      <alignment vertical="center" shrinkToFit="1"/>
    </xf>
    <xf numFmtId="38" fontId="63" fillId="34" borderId="234" xfId="48" applyFont="1" applyFill="1" applyBorder="1" applyAlignment="1">
      <alignment vertical="center" shrinkToFit="1"/>
    </xf>
    <xf numFmtId="38" fontId="63" fillId="34" borderId="235" xfId="48" applyFont="1" applyFill="1" applyBorder="1" applyAlignment="1">
      <alignment vertical="center" shrinkToFit="1"/>
    </xf>
    <xf numFmtId="38" fontId="63" fillId="34" borderId="236" xfId="48" applyFont="1" applyFill="1" applyBorder="1" applyAlignment="1">
      <alignment vertical="center" shrinkToFit="1"/>
    </xf>
    <xf numFmtId="0" fontId="61" fillId="0" borderId="237" xfId="0" applyFont="1" applyBorder="1" applyAlignment="1">
      <alignment horizontal="distributed" vertical="center"/>
    </xf>
    <xf numFmtId="0" fontId="61" fillId="0" borderId="160" xfId="0" applyFont="1" applyBorder="1" applyAlignment="1">
      <alignment horizontal="distributed" vertical="center"/>
    </xf>
    <xf numFmtId="0" fontId="61" fillId="0" borderId="238" xfId="0" applyFont="1" applyBorder="1" applyAlignment="1">
      <alignment horizontal="distributed" vertical="center" indent="1"/>
    </xf>
    <xf numFmtId="0" fontId="61" fillId="0" borderId="239" xfId="0" applyFont="1" applyBorder="1" applyAlignment="1">
      <alignment horizontal="distributed" vertical="center" indent="1"/>
    </xf>
    <xf numFmtId="0" fontId="61" fillId="0" borderId="240" xfId="0" applyFont="1" applyBorder="1" applyAlignment="1">
      <alignment horizontal="distributed" vertical="center" indent="1"/>
    </xf>
    <xf numFmtId="0" fontId="61" fillId="0" borderId="241" xfId="0" applyFont="1" applyBorder="1" applyAlignment="1">
      <alignment vertical="center"/>
    </xf>
    <xf numFmtId="0" fontId="61" fillId="0" borderId="242" xfId="0" applyFont="1" applyBorder="1" applyAlignment="1">
      <alignment vertical="center"/>
    </xf>
    <xf numFmtId="0" fontId="61" fillId="0" borderId="243" xfId="0" applyFont="1" applyBorder="1" applyAlignment="1">
      <alignment horizontal="distributed" vertical="center" indent="1"/>
    </xf>
    <xf numFmtId="0" fontId="61" fillId="0" borderId="142" xfId="0" applyFont="1" applyBorder="1" applyAlignment="1">
      <alignment horizontal="distributed" vertical="center" indent="1"/>
    </xf>
    <xf numFmtId="0" fontId="61" fillId="0" borderId="244" xfId="0" applyFont="1" applyBorder="1" applyAlignment="1">
      <alignment horizontal="distributed" vertical="center" indent="1"/>
    </xf>
    <xf numFmtId="0" fontId="61" fillId="0" borderId="245" xfId="0" applyFont="1" applyBorder="1" applyAlignment="1">
      <alignment vertical="center"/>
    </xf>
    <xf numFmtId="0" fontId="61" fillId="0" borderId="246" xfId="0" applyFont="1" applyBorder="1" applyAlignment="1">
      <alignment vertical="center"/>
    </xf>
    <xf numFmtId="0" fontId="61" fillId="0" borderId="247" xfId="0" applyFont="1" applyBorder="1" applyAlignment="1">
      <alignment horizontal="distributed" vertical="center" indent="1"/>
    </xf>
    <xf numFmtId="0" fontId="61" fillId="0" borderId="248" xfId="0" applyFont="1" applyBorder="1" applyAlignment="1">
      <alignment horizontal="distributed" vertical="center" indent="1"/>
    </xf>
    <xf numFmtId="38" fontId="63" fillId="34" borderId="234" xfId="48" applyFont="1" applyFill="1" applyBorder="1" applyAlignment="1">
      <alignment vertical="center"/>
    </xf>
    <xf numFmtId="38" fontId="63" fillId="34" borderId="235" xfId="48" applyFont="1" applyFill="1" applyBorder="1" applyAlignment="1">
      <alignment vertical="center"/>
    </xf>
    <xf numFmtId="38" fontId="63" fillId="34" borderId="249" xfId="48" applyFont="1" applyFill="1" applyBorder="1" applyAlignment="1">
      <alignment vertical="center" shrinkToFit="1"/>
    </xf>
    <xf numFmtId="38" fontId="63" fillId="34" borderId="250" xfId="48" applyFont="1" applyFill="1" applyBorder="1" applyAlignment="1">
      <alignment vertical="center" shrinkToFit="1"/>
    </xf>
    <xf numFmtId="0" fontId="61" fillId="0" borderId="251" xfId="0" applyFont="1" applyBorder="1" applyAlignment="1">
      <alignment horizontal="center" vertical="center" textRotation="255"/>
    </xf>
    <xf numFmtId="0" fontId="61" fillId="0" borderId="252" xfId="0" applyFont="1" applyBorder="1" applyAlignment="1">
      <alignment horizontal="center" vertical="center"/>
    </xf>
    <xf numFmtId="0" fontId="61" fillId="0" borderId="253" xfId="0" applyFont="1" applyBorder="1" applyAlignment="1">
      <alignment horizontal="center" vertical="center"/>
    </xf>
    <xf numFmtId="0" fontId="61" fillId="0" borderId="254" xfId="0" applyFont="1" applyBorder="1" applyAlignment="1">
      <alignment horizontal="distributed" vertical="center" indent="1"/>
    </xf>
    <xf numFmtId="0" fontId="61" fillId="0" borderId="255" xfId="0" applyFont="1" applyBorder="1" applyAlignment="1">
      <alignment horizontal="distributed" vertical="center" indent="1"/>
    </xf>
    <xf numFmtId="0" fontId="61" fillId="0" borderId="256" xfId="0" applyFont="1" applyBorder="1" applyAlignment="1">
      <alignment horizontal="distributed" vertical="center" indent="1"/>
    </xf>
    <xf numFmtId="0" fontId="72" fillId="34" borderId="232" xfId="0" applyFont="1" applyFill="1" applyBorder="1" applyAlignment="1">
      <alignment vertical="center" shrinkToFit="1"/>
    </xf>
    <xf numFmtId="0" fontId="72" fillId="34" borderId="132" xfId="0" applyFont="1" applyFill="1" applyBorder="1" applyAlignment="1">
      <alignment vertical="center" shrinkToFit="1"/>
    </xf>
    <xf numFmtId="0" fontId="72" fillId="34" borderId="257" xfId="0" applyFont="1" applyFill="1" applyBorder="1" applyAlignment="1">
      <alignment vertical="center" shrinkToFit="1"/>
    </xf>
    <xf numFmtId="0" fontId="72" fillId="34" borderId="258" xfId="0" applyFont="1" applyFill="1" applyBorder="1" applyAlignment="1">
      <alignment vertical="center" shrinkToFit="1"/>
    </xf>
    <xf numFmtId="0" fontId="72" fillId="34" borderId="131" xfId="0" applyFont="1" applyFill="1" applyBorder="1" applyAlignment="1">
      <alignment vertical="center" shrinkToFit="1"/>
    </xf>
    <xf numFmtId="0" fontId="72" fillId="34" borderId="259" xfId="0" applyFont="1" applyFill="1" applyBorder="1" applyAlignment="1">
      <alignment vertical="center" shrinkToFit="1"/>
    </xf>
    <xf numFmtId="0" fontId="64" fillId="0" borderId="0" xfId="0" applyFont="1" applyAlignment="1">
      <alignment/>
    </xf>
    <xf numFmtId="0" fontId="61" fillId="0" borderId="260" xfId="0" applyFont="1" applyBorder="1" applyAlignment="1">
      <alignment horizontal="distributed" vertical="center" indent="1"/>
    </xf>
    <xf numFmtId="0" fontId="61" fillId="0" borderId="261" xfId="0" applyFont="1" applyBorder="1" applyAlignment="1">
      <alignment horizontal="distributed" vertical="center" indent="1"/>
    </xf>
    <xf numFmtId="38" fontId="63" fillId="34" borderId="236" xfId="48" applyFont="1" applyFill="1" applyBorder="1" applyAlignment="1">
      <alignment vertical="center"/>
    </xf>
    <xf numFmtId="0" fontId="61" fillId="34" borderId="262" xfId="0" applyFont="1" applyFill="1" applyBorder="1" applyAlignment="1">
      <alignment vertical="center"/>
    </xf>
    <xf numFmtId="0" fontId="61" fillId="34" borderId="15" xfId="0" applyFont="1" applyFill="1" applyBorder="1" applyAlignment="1">
      <alignment vertical="center"/>
    </xf>
    <xf numFmtId="0" fontId="61" fillId="0" borderId="262" xfId="0" applyFont="1" applyBorder="1" applyAlignment="1">
      <alignment vertical="center" wrapText="1"/>
    </xf>
    <xf numFmtId="0" fontId="61" fillId="0" borderId="139" xfId="0" applyFont="1" applyBorder="1" applyAlignment="1">
      <alignment vertical="center" wrapText="1"/>
    </xf>
    <xf numFmtId="0" fontId="61" fillId="34" borderId="263" xfId="0" applyFont="1" applyFill="1" applyBorder="1" applyAlignment="1">
      <alignment vertical="center" wrapText="1"/>
    </xf>
    <xf numFmtId="0" fontId="61" fillId="34" borderId="15" xfId="0" applyFont="1" applyFill="1" applyBorder="1" applyAlignment="1">
      <alignment vertical="center" wrapText="1"/>
    </xf>
    <xf numFmtId="0" fontId="61" fillId="34" borderId="264" xfId="0" applyFont="1" applyFill="1" applyBorder="1" applyAlignment="1">
      <alignment vertical="center" wrapText="1"/>
    </xf>
    <xf numFmtId="0" fontId="61" fillId="0" borderId="265" xfId="0" applyFont="1" applyBorder="1" applyAlignment="1">
      <alignment vertical="center" shrinkToFit="1"/>
    </xf>
    <xf numFmtId="0" fontId="61" fillId="0" borderId="266" xfId="0" applyFont="1" applyBorder="1" applyAlignment="1">
      <alignment vertical="center" shrinkToFit="1"/>
    </xf>
    <xf numFmtId="0" fontId="61" fillId="34" borderId="267" xfId="0" applyFont="1" applyFill="1" applyBorder="1" applyAlignment="1">
      <alignment vertical="center" wrapText="1"/>
    </xf>
    <xf numFmtId="0" fontId="61" fillId="34" borderId="268" xfId="0" applyFont="1" applyFill="1" applyBorder="1" applyAlignment="1">
      <alignment vertical="center" wrapText="1"/>
    </xf>
    <xf numFmtId="0" fontId="61" fillId="34" borderId="269" xfId="0" applyFont="1" applyFill="1" applyBorder="1" applyAlignment="1">
      <alignment vertical="center" wrapText="1"/>
    </xf>
    <xf numFmtId="0" fontId="61" fillId="34" borderId="270" xfId="0" applyFont="1" applyFill="1" applyBorder="1" applyAlignment="1">
      <alignment vertical="center" wrapText="1"/>
    </xf>
    <xf numFmtId="0" fontId="61" fillId="34" borderId="13" xfId="0" applyFont="1" applyFill="1" applyBorder="1" applyAlignment="1">
      <alignment vertical="center" wrapText="1"/>
    </xf>
    <xf numFmtId="38" fontId="63" fillId="34" borderId="271" xfId="48" applyFont="1" applyFill="1" applyBorder="1" applyAlignment="1">
      <alignment vertical="center" shrinkToFit="1"/>
    </xf>
    <xf numFmtId="38" fontId="63" fillId="34" borderId="272" xfId="48" applyFont="1" applyFill="1" applyBorder="1" applyAlignment="1">
      <alignment vertical="center" shrinkToFit="1"/>
    </xf>
    <xf numFmtId="38" fontId="63" fillId="0" borderId="273" xfId="48" applyFont="1" applyBorder="1" applyAlignment="1">
      <alignment vertical="center"/>
    </xf>
    <xf numFmtId="38" fontId="63" fillId="0" borderId="126" xfId="48" applyFont="1" applyBorder="1" applyAlignment="1">
      <alignment vertical="center"/>
    </xf>
    <xf numFmtId="38" fontId="63" fillId="0" borderId="274" xfId="48" applyFont="1" applyBorder="1" applyAlignment="1">
      <alignment vertical="center"/>
    </xf>
    <xf numFmtId="0" fontId="61" fillId="0" borderId="275" xfId="0" applyFont="1" applyBorder="1" applyAlignment="1">
      <alignment horizontal="center" vertical="center" textRotation="255"/>
    </xf>
    <xf numFmtId="38" fontId="63" fillId="0" borderId="92" xfId="0" applyNumberFormat="1" applyFont="1" applyBorder="1" applyAlignment="1">
      <alignment vertical="center"/>
    </xf>
    <xf numFmtId="38" fontId="63" fillId="0" borderId="276" xfId="0" applyNumberFormat="1" applyFont="1" applyBorder="1" applyAlignment="1">
      <alignment vertical="center"/>
    </xf>
    <xf numFmtId="38" fontId="63" fillId="34" borderId="277" xfId="48" applyFont="1" applyFill="1" applyBorder="1" applyAlignment="1">
      <alignment vertical="center" shrinkToFit="1"/>
    </xf>
    <xf numFmtId="38" fontId="63" fillId="0" borderId="278" xfId="0" applyNumberFormat="1" applyFont="1" applyBorder="1" applyAlignment="1">
      <alignment vertical="center"/>
    </xf>
    <xf numFmtId="38" fontId="63" fillId="0" borderId="126" xfId="0" applyNumberFormat="1" applyFont="1" applyBorder="1" applyAlignment="1">
      <alignment vertical="center"/>
    </xf>
    <xf numFmtId="0" fontId="61" fillId="0" borderId="279" xfId="0" applyFont="1" applyBorder="1" applyAlignment="1">
      <alignment horizontal="right" vertical="center" shrinkToFit="1"/>
    </xf>
    <xf numFmtId="0" fontId="61" fillId="0" borderId="280" xfId="0" applyFont="1" applyBorder="1" applyAlignment="1">
      <alignment horizontal="right" vertical="center" shrinkToFit="1"/>
    </xf>
    <xf numFmtId="0" fontId="61" fillId="34" borderId="281" xfId="0" applyFont="1" applyFill="1" applyBorder="1" applyAlignment="1">
      <alignment horizontal="center" vertical="center" wrapText="1"/>
    </xf>
    <xf numFmtId="0" fontId="61" fillId="34" borderId="282" xfId="0" applyFont="1" applyFill="1" applyBorder="1" applyAlignment="1">
      <alignment horizontal="center" vertical="center" wrapText="1"/>
    </xf>
    <xf numFmtId="0" fontId="61" fillId="34" borderId="283" xfId="0" applyFont="1" applyFill="1" applyBorder="1" applyAlignment="1">
      <alignment horizontal="center" vertical="center" wrapText="1"/>
    </xf>
    <xf numFmtId="49" fontId="61" fillId="33" borderId="284" xfId="0" applyNumberFormat="1" applyFont="1" applyFill="1" applyBorder="1" applyAlignment="1">
      <alignment vertical="center"/>
    </xf>
    <xf numFmtId="49" fontId="61" fillId="33" borderId="285" xfId="0" applyNumberFormat="1" applyFont="1" applyFill="1" applyBorder="1" applyAlignment="1">
      <alignment vertical="center"/>
    </xf>
    <xf numFmtId="49" fontId="61" fillId="33" borderId="286" xfId="0" applyNumberFormat="1" applyFont="1" applyFill="1" applyBorder="1" applyAlignment="1">
      <alignment vertical="center"/>
    </xf>
    <xf numFmtId="0" fontId="61" fillId="33" borderId="212" xfId="0" applyNumberFormat="1" applyFont="1" applyFill="1" applyBorder="1" applyAlignment="1">
      <alignment vertical="center"/>
    </xf>
    <xf numFmtId="0" fontId="61" fillId="33" borderId="213" xfId="0" applyNumberFormat="1" applyFont="1" applyFill="1" applyBorder="1" applyAlignment="1">
      <alignment vertical="center"/>
    </xf>
    <xf numFmtId="0" fontId="61" fillId="33" borderId="214" xfId="0" applyNumberFormat="1" applyFont="1" applyFill="1" applyBorder="1" applyAlignment="1">
      <alignment vertical="center"/>
    </xf>
    <xf numFmtId="0" fontId="73" fillId="0" borderId="87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34" borderId="87" xfId="0" applyFont="1" applyFill="1" applyBorder="1" applyAlignment="1">
      <alignment vertical="center" shrinkToFit="1"/>
    </xf>
    <xf numFmtId="0" fontId="74" fillId="34" borderId="0" xfId="0" applyFont="1" applyFill="1" applyBorder="1" applyAlignment="1">
      <alignment vertical="center" shrinkToFit="1"/>
    </xf>
    <xf numFmtId="0" fontId="61" fillId="0" borderId="287" xfId="0" applyFont="1" applyBorder="1" applyAlignment="1">
      <alignment vertical="center"/>
    </xf>
    <xf numFmtId="0" fontId="61" fillId="0" borderId="288" xfId="0" applyFont="1" applyBorder="1" applyAlignment="1">
      <alignment vertical="center"/>
    </xf>
    <xf numFmtId="0" fontId="61" fillId="0" borderId="104" xfId="0" applyFont="1" applyBorder="1" applyAlignment="1">
      <alignment vertical="center"/>
    </xf>
    <xf numFmtId="0" fontId="75" fillId="37" borderId="289" xfId="0" applyFont="1" applyFill="1" applyBorder="1" applyAlignment="1">
      <alignment horizontal="center" vertical="center" wrapText="1"/>
    </xf>
    <xf numFmtId="0" fontId="75" fillId="37" borderId="290" xfId="0" applyFont="1" applyFill="1" applyBorder="1" applyAlignment="1">
      <alignment horizontal="center" vertical="center"/>
    </xf>
    <xf numFmtId="0" fontId="75" fillId="37" borderId="291" xfId="0" applyFont="1" applyFill="1" applyBorder="1" applyAlignment="1">
      <alignment horizontal="center" vertical="center"/>
    </xf>
    <xf numFmtId="0" fontId="75" fillId="37" borderId="208" xfId="0" applyFont="1" applyFill="1" applyBorder="1" applyAlignment="1">
      <alignment horizontal="center" vertical="center"/>
    </xf>
    <xf numFmtId="0" fontId="75" fillId="37" borderId="0" xfId="0" applyFont="1" applyFill="1" applyBorder="1" applyAlignment="1">
      <alignment horizontal="center" vertical="center"/>
    </xf>
    <xf numFmtId="0" fontId="75" fillId="37" borderId="292" xfId="0" applyFont="1" applyFill="1" applyBorder="1" applyAlignment="1">
      <alignment horizontal="center" vertical="center"/>
    </xf>
    <xf numFmtId="0" fontId="75" fillId="37" borderId="293" xfId="0" applyFont="1" applyFill="1" applyBorder="1" applyAlignment="1">
      <alignment horizontal="center" vertical="center"/>
    </xf>
    <xf numFmtId="0" fontId="75" fillId="37" borderId="294" xfId="0" applyFont="1" applyFill="1" applyBorder="1" applyAlignment="1">
      <alignment horizontal="center" vertical="center"/>
    </xf>
    <xf numFmtId="0" fontId="75" fillId="37" borderId="295" xfId="0" applyFont="1" applyFill="1" applyBorder="1" applyAlignment="1">
      <alignment horizontal="center" vertical="center"/>
    </xf>
    <xf numFmtId="179" fontId="61" fillId="34" borderId="212" xfId="48" applyNumberFormat="1" applyFont="1" applyFill="1" applyBorder="1" applyAlignment="1">
      <alignment vertical="center"/>
    </xf>
    <xf numFmtId="179" fontId="61" fillId="34" borderId="213" xfId="48" applyNumberFormat="1" applyFont="1" applyFill="1" applyBorder="1" applyAlignment="1">
      <alignment vertical="center"/>
    </xf>
    <xf numFmtId="179" fontId="61" fillId="34" borderId="214" xfId="48" applyNumberFormat="1" applyFont="1" applyFill="1" applyBorder="1" applyAlignment="1">
      <alignment vertical="center"/>
    </xf>
    <xf numFmtId="0" fontId="61" fillId="0" borderId="296" xfId="0" applyFont="1" applyBorder="1" applyAlignment="1">
      <alignment vertical="center"/>
    </xf>
    <xf numFmtId="0" fontId="61" fillId="0" borderId="297" xfId="0" applyFont="1" applyBorder="1" applyAlignment="1">
      <alignment vertical="center"/>
    </xf>
    <xf numFmtId="0" fontId="61" fillId="0" borderId="113" xfId="0" applyFont="1" applyBorder="1" applyAlignment="1">
      <alignment vertical="center"/>
    </xf>
    <xf numFmtId="38" fontId="61" fillId="34" borderId="298" xfId="48" applyFont="1" applyFill="1" applyBorder="1" applyAlignment="1">
      <alignment vertical="center"/>
    </xf>
    <xf numFmtId="38" fontId="61" fillId="34" borderId="299" xfId="48" applyFont="1" applyFill="1" applyBorder="1" applyAlignment="1">
      <alignment vertical="center"/>
    </xf>
    <xf numFmtId="38" fontId="61" fillId="34" borderId="300" xfId="48" applyFont="1" applyFill="1" applyBorder="1" applyAlignment="1">
      <alignment vertical="center"/>
    </xf>
    <xf numFmtId="0" fontId="61" fillId="0" borderId="301" xfId="0" applyFont="1" applyBorder="1" applyAlignment="1">
      <alignment vertical="center"/>
    </xf>
    <xf numFmtId="0" fontId="61" fillId="0" borderId="187" xfId="0" applyFont="1" applyBorder="1" applyAlignment="1">
      <alignment vertical="center"/>
    </xf>
    <xf numFmtId="0" fontId="61" fillId="0" borderId="114" xfId="0" applyFont="1" applyBorder="1" applyAlignment="1">
      <alignment vertical="center"/>
    </xf>
    <xf numFmtId="0" fontId="61" fillId="0" borderId="302" xfId="0" applyFont="1" applyBorder="1" applyAlignment="1">
      <alignment vertical="center"/>
    </xf>
    <xf numFmtId="0" fontId="61" fillId="0" borderId="303" xfId="0" applyFont="1" applyBorder="1" applyAlignment="1">
      <alignment vertical="center"/>
    </xf>
    <xf numFmtId="0" fontId="61" fillId="0" borderId="304" xfId="0" applyFont="1" applyBorder="1" applyAlignment="1">
      <alignment vertical="center"/>
    </xf>
    <xf numFmtId="38" fontId="61" fillId="33" borderId="305" xfId="48" applyFont="1" applyFill="1" applyBorder="1" applyAlignment="1">
      <alignment vertical="center"/>
    </xf>
    <xf numFmtId="38" fontId="61" fillId="33" borderId="116" xfId="48" applyFont="1" applyFill="1" applyBorder="1" applyAlignment="1">
      <alignment vertical="center"/>
    </xf>
    <xf numFmtId="0" fontId="73" fillId="34" borderId="87" xfId="0" applyFont="1" applyFill="1" applyBorder="1" applyAlignment="1">
      <alignment vertical="center"/>
    </xf>
    <xf numFmtId="0" fontId="73" fillId="34" borderId="0" xfId="0" applyFont="1" applyFill="1" applyBorder="1" applyAlignment="1">
      <alignment vertical="center"/>
    </xf>
    <xf numFmtId="0" fontId="61" fillId="33" borderId="305" xfId="0" applyFont="1" applyFill="1" applyBorder="1" applyAlignment="1">
      <alignment vertical="center"/>
    </xf>
    <xf numFmtId="0" fontId="61" fillId="33" borderId="116" xfId="0" applyFont="1" applyFill="1" applyBorder="1" applyAlignment="1">
      <alignment vertical="center"/>
    </xf>
    <xf numFmtId="38" fontId="61" fillId="34" borderId="306" xfId="48" applyFont="1" applyFill="1" applyBorder="1" applyAlignment="1">
      <alignment vertical="center"/>
    </xf>
    <xf numFmtId="38" fontId="61" fillId="34" borderId="303" xfId="48" applyFont="1" applyFill="1" applyBorder="1" applyAlignment="1">
      <alignment vertical="center"/>
    </xf>
    <xf numFmtId="38" fontId="61" fillId="34" borderId="304" xfId="48" applyFont="1" applyFill="1" applyBorder="1" applyAlignment="1">
      <alignment vertical="center"/>
    </xf>
    <xf numFmtId="38" fontId="61" fillId="34" borderId="307" xfId="48" applyFont="1" applyFill="1" applyBorder="1" applyAlignment="1">
      <alignment vertical="center"/>
    </xf>
    <xf numFmtId="38" fontId="61" fillId="34" borderId="288" xfId="48" applyFont="1" applyFill="1" applyBorder="1" applyAlignment="1">
      <alignment vertical="center"/>
    </xf>
    <xf numFmtId="38" fontId="61" fillId="34" borderId="104" xfId="48" applyFont="1" applyFill="1" applyBorder="1" applyAlignment="1">
      <alignment vertical="center"/>
    </xf>
    <xf numFmtId="38" fontId="61" fillId="33" borderId="212" xfId="48" applyFont="1" applyFill="1" applyBorder="1" applyAlignment="1">
      <alignment vertical="center"/>
    </xf>
    <xf numFmtId="38" fontId="61" fillId="33" borderId="213" xfId="48" applyFont="1" applyFill="1" applyBorder="1" applyAlignment="1">
      <alignment vertical="center"/>
    </xf>
    <xf numFmtId="38" fontId="61" fillId="33" borderId="214" xfId="48" applyFont="1" applyFill="1" applyBorder="1" applyAlignment="1">
      <alignment vertical="center"/>
    </xf>
    <xf numFmtId="0" fontId="61" fillId="0" borderId="305" xfId="0" applyFont="1" applyBorder="1" applyAlignment="1">
      <alignment vertical="center"/>
    </xf>
    <xf numFmtId="0" fontId="61" fillId="0" borderId="116" xfId="0" applyFont="1" applyBorder="1" applyAlignment="1">
      <alignment vertical="center"/>
    </xf>
    <xf numFmtId="0" fontId="76" fillId="0" borderId="0" xfId="0" applyFont="1" applyBorder="1" applyAlignment="1">
      <alignment horizontal="center" vertical="center" textRotation="180"/>
    </xf>
    <xf numFmtId="0" fontId="76" fillId="0" borderId="89" xfId="0" applyFont="1" applyBorder="1" applyAlignment="1">
      <alignment horizontal="center" vertical="center" textRotation="180"/>
    </xf>
    <xf numFmtId="0" fontId="77" fillId="35" borderId="10" xfId="0" applyFont="1" applyFill="1" applyBorder="1" applyAlignment="1">
      <alignment vertical="top"/>
    </xf>
    <xf numFmtId="0" fontId="77" fillId="35" borderId="0" xfId="0" applyFont="1" applyFill="1" applyBorder="1" applyAlignment="1">
      <alignment vertical="top"/>
    </xf>
    <xf numFmtId="0" fontId="61" fillId="34" borderId="308" xfId="0" applyFont="1" applyFill="1" applyBorder="1" applyAlignment="1">
      <alignment horizontal="right" vertical="center"/>
    </xf>
    <xf numFmtId="0" fontId="61" fillId="34" borderId="309" xfId="0" applyFont="1" applyFill="1" applyBorder="1" applyAlignment="1">
      <alignment horizontal="right" vertical="center"/>
    </xf>
    <xf numFmtId="0" fontId="61" fillId="0" borderId="31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311" xfId="0" applyFont="1" applyBorder="1" applyAlignment="1">
      <alignment horizontal="center" vertical="center"/>
    </xf>
    <xf numFmtId="9" fontId="64" fillId="0" borderId="312" xfId="0" applyNumberFormat="1" applyFont="1" applyBorder="1" applyAlignment="1">
      <alignment vertical="center"/>
    </xf>
    <xf numFmtId="9" fontId="64" fillId="0" borderId="313" xfId="0" applyNumberFormat="1" applyFont="1" applyBorder="1" applyAlignment="1">
      <alignment vertical="center"/>
    </xf>
    <xf numFmtId="0" fontId="61" fillId="0" borderId="314" xfId="0" applyFont="1" applyBorder="1" applyAlignment="1">
      <alignment vertical="center"/>
    </xf>
    <xf numFmtId="0" fontId="61" fillId="0" borderId="315" xfId="0" applyFont="1" applyBorder="1" applyAlignment="1">
      <alignment vertical="center"/>
    </xf>
    <xf numFmtId="0" fontId="61" fillId="0" borderId="234" xfId="0" applyFont="1" applyBorder="1" applyAlignment="1">
      <alignment horizontal="center" vertical="center"/>
    </xf>
    <xf numFmtId="0" fontId="61" fillId="0" borderId="316" xfId="0" applyFont="1" applyBorder="1" applyAlignment="1">
      <alignment horizontal="distributed" vertical="center"/>
    </xf>
    <xf numFmtId="0" fontId="61" fillId="0" borderId="0" xfId="0" applyFont="1" applyBorder="1" applyAlignment="1">
      <alignment horizontal="distributed" vertical="center"/>
    </xf>
    <xf numFmtId="0" fontId="61" fillId="0" borderId="317" xfId="0" applyFont="1" applyBorder="1" applyAlignment="1">
      <alignment horizontal="center" vertical="center"/>
    </xf>
    <xf numFmtId="0" fontId="64" fillId="34" borderId="16" xfId="0" applyFont="1" applyFill="1" applyBorder="1" applyAlignment="1">
      <alignment horizontal="center" vertical="center"/>
    </xf>
    <xf numFmtId="0" fontId="64" fillId="34" borderId="92" xfId="0" applyFont="1" applyFill="1" applyBorder="1" applyAlignment="1">
      <alignment horizontal="center" vertical="center"/>
    </xf>
    <xf numFmtId="0" fontId="64" fillId="34" borderId="93" xfId="0" applyFont="1" applyFill="1" applyBorder="1" applyAlignment="1">
      <alignment horizontal="center" vertical="center"/>
    </xf>
    <xf numFmtId="0" fontId="64" fillId="34" borderId="18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0" fontId="64" fillId="34" borderId="17" xfId="0" applyFont="1" applyFill="1" applyBorder="1" applyAlignment="1">
      <alignment horizontal="center" vertical="center"/>
    </xf>
    <xf numFmtId="0" fontId="64" fillId="34" borderId="94" xfId="0" applyFont="1" applyFill="1" applyBorder="1" applyAlignment="1">
      <alignment horizontal="center" vertical="center"/>
    </xf>
    <xf numFmtId="0" fontId="64" fillId="34" borderId="95" xfId="0" applyFont="1" applyFill="1" applyBorder="1" applyAlignment="1">
      <alignment horizontal="center" vertical="center"/>
    </xf>
    <xf numFmtId="38" fontId="64" fillId="34" borderId="318" xfId="48" applyFont="1" applyFill="1" applyBorder="1" applyAlignment="1">
      <alignment vertical="center"/>
    </xf>
    <xf numFmtId="38" fontId="64" fillId="34" borderId="319" xfId="48" applyFont="1" applyFill="1" applyBorder="1" applyAlignment="1">
      <alignment vertical="center"/>
    </xf>
    <xf numFmtId="38" fontId="64" fillId="34" borderId="320" xfId="48" applyFont="1" applyFill="1" applyBorder="1" applyAlignment="1">
      <alignment vertical="center"/>
    </xf>
    <xf numFmtId="38" fontId="64" fillId="34" borderId="321" xfId="48" applyFont="1" applyFill="1" applyBorder="1" applyAlignment="1">
      <alignment vertical="center"/>
    </xf>
    <xf numFmtId="38" fontId="64" fillId="34" borderId="322" xfId="48" applyFont="1" applyFill="1" applyBorder="1" applyAlignment="1">
      <alignment vertical="center"/>
    </xf>
    <xf numFmtId="38" fontId="64" fillId="34" borderId="323" xfId="48" applyFont="1" applyFill="1" applyBorder="1" applyAlignment="1">
      <alignment vertical="center"/>
    </xf>
    <xf numFmtId="0" fontId="61" fillId="0" borderId="324" xfId="0" applyFont="1" applyBorder="1" applyAlignment="1">
      <alignment horizontal="center" vertical="center"/>
    </xf>
    <xf numFmtId="0" fontId="61" fillId="0" borderId="325" xfId="0" applyFont="1" applyBorder="1" applyAlignment="1">
      <alignment horizontal="center" vertical="center"/>
    </xf>
    <xf numFmtId="0" fontId="61" fillId="0" borderId="326" xfId="0" applyFont="1" applyBorder="1" applyAlignment="1">
      <alignment horizontal="distributed" vertical="center"/>
    </xf>
    <xf numFmtId="0" fontId="61" fillId="0" borderId="327" xfId="0" applyFont="1" applyBorder="1" applyAlignment="1">
      <alignment horizontal="distributed" vertical="center"/>
    </xf>
    <xf numFmtId="0" fontId="61" fillId="0" borderId="328" xfId="0" applyFont="1" applyBorder="1" applyAlignment="1">
      <alignment horizontal="distributed" vertical="center"/>
    </xf>
    <xf numFmtId="0" fontId="61" fillId="0" borderId="329" xfId="0" applyFont="1" applyBorder="1" applyAlignment="1">
      <alignment horizontal="distributed" vertical="center"/>
    </xf>
    <xf numFmtId="0" fontId="61" fillId="0" borderId="330" xfId="0" applyFont="1" applyBorder="1" applyAlignment="1">
      <alignment horizontal="center" vertical="center"/>
    </xf>
    <xf numFmtId="0" fontId="63" fillId="34" borderId="331" xfId="0" applyFont="1" applyFill="1" applyBorder="1" applyAlignment="1">
      <alignment horizontal="center" vertical="center"/>
    </xf>
    <xf numFmtId="0" fontId="63" fillId="34" borderId="332" xfId="0" applyFont="1" applyFill="1" applyBorder="1" applyAlignment="1">
      <alignment horizontal="center" vertical="center"/>
    </xf>
    <xf numFmtId="0" fontId="78" fillId="34" borderId="118" xfId="0" applyFont="1" applyFill="1" applyBorder="1" applyAlignment="1">
      <alignment vertical="center" shrinkToFit="1"/>
    </xf>
    <xf numFmtId="0" fontId="78" fillId="34" borderId="333" xfId="0" applyFont="1" applyFill="1" applyBorder="1" applyAlignment="1">
      <alignment vertical="center" shrinkToFit="1"/>
    </xf>
    <xf numFmtId="0" fontId="78" fillId="34" borderId="308" xfId="0" applyFont="1" applyFill="1" applyBorder="1" applyAlignment="1">
      <alignment vertical="center" shrinkToFit="1"/>
    </xf>
    <xf numFmtId="0" fontId="78" fillId="34" borderId="334" xfId="0" applyFont="1" applyFill="1" applyBorder="1" applyAlignment="1">
      <alignment vertical="center" shrinkToFit="1"/>
    </xf>
    <xf numFmtId="38" fontId="61" fillId="0" borderId="335" xfId="0" applyNumberFormat="1" applyFont="1" applyBorder="1" applyAlignment="1">
      <alignment horizontal="center" vertical="center" wrapText="1"/>
    </xf>
    <xf numFmtId="38" fontId="61" fillId="0" borderId="118" xfId="0" applyNumberFormat="1" applyFont="1" applyBorder="1" applyAlignment="1">
      <alignment horizontal="center" vertical="center"/>
    </xf>
    <xf numFmtId="38" fontId="61" fillId="0" borderId="336" xfId="0" applyNumberFormat="1" applyFont="1" applyBorder="1" applyAlignment="1">
      <alignment horizontal="center" vertical="center"/>
    </xf>
    <xf numFmtId="38" fontId="61" fillId="0" borderId="337" xfId="0" applyNumberFormat="1" applyFont="1" applyBorder="1" applyAlignment="1">
      <alignment horizontal="center" vertical="center"/>
    </xf>
    <xf numFmtId="38" fontId="61" fillId="0" borderId="308" xfId="0" applyNumberFormat="1" applyFont="1" applyBorder="1" applyAlignment="1">
      <alignment horizontal="center" vertical="center"/>
    </xf>
    <xf numFmtId="38" fontId="61" fillId="0" borderId="338" xfId="0" applyNumberFormat="1" applyFont="1" applyBorder="1" applyAlignment="1">
      <alignment horizontal="center" vertical="center"/>
    </xf>
    <xf numFmtId="0" fontId="61" fillId="0" borderId="339" xfId="0" applyFont="1" applyBorder="1" applyAlignment="1">
      <alignment horizontal="center" vertical="center"/>
    </xf>
    <xf numFmtId="0" fontId="61" fillId="0" borderId="340" xfId="0" applyFont="1" applyBorder="1" applyAlignment="1">
      <alignment horizontal="center" vertical="center"/>
    </xf>
    <xf numFmtId="0" fontId="61" fillId="34" borderId="0" xfId="0" applyFont="1" applyFill="1" applyBorder="1" applyAlignment="1">
      <alignment horizontal="distributed" vertical="center"/>
    </xf>
    <xf numFmtId="38" fontId="64" fillId="34" borderId="310" xfId="0" applyNumberFormat="1" applyFont="1" applyFill="1" applyBorder="1" applyAlignment="1">
      <alignment vertical="center"/>
    </xf>
    <xf numFmtId="0" fontId="64" fillId="34" borderId="12" xfId="0" applyFont="1" applyFill="1" applyBorder="1" applyAlignment="1">
      <alignment vertical="center"/>
    </xf>
    <xf numFmtId="0" fontId="64" fillId="34" borderId="341" xfId="0" applyFont="1" applyFill="1" applyBorder="1" applyAlignment="1">
      <alignment vertical="center"/>
    </xf>
    <xf numFmtId="38" fontId="64" fillId="34" borderId="342" xfId="0" applyNumberFormat="1" applyFont="1" applyFill="1" applyBorder="1" applyAlignment="1">
      <alignment vertical="center"/>
    </xf>
    <xf numFmtId="0" fontId="64" fillId="34" borderId="343" xfId="0" applyFont="1" applyFill="1" applyBorder="1" applyAlignment="1">
      <alignment vertical="center"/>
    </xf>
    <xf numFmtId="0" fontId="64" fillId="34" borderId="344" xfId="0" applyFont="1" applyFill="1" applyBorder="1" applyAlignment="1">
      <alignment vertical="center"/>
    </xf>
    <xf numFmtId="0" fontId="61" fillId="0" borderId="345" xfId="0" applyFont="1" applyBorder="1" applyAlignment="1">
      <alignment vertical="center"/>
    </xf>
    <xf numFmtId="0" fontId="61" fillId="0" borderId="346" xfId="0" applyFont="1" applyBorder="1" applyAlignment="1">
      <alignment vertical="center"/>
    </xf>
    <xf numFmtId="38" fontId="64" fillId="34" borderId="347" xfId="0" applyNumberFormat="1" applyFont="1" applyFill="1" applyBorder="1" applyAlignment="1">
      <alignment vertical="center"/>
    </xf>
    <xf numFmtId="0" fontId="64" fillId="34" borderId="348" xfId="0" applyFont="1" applyFill="1" applyBorder="1" applyAlignment="1">
      <alignment vertical="center"/>
    </xf>
    <xf numFmtId="0" fontId="64" fillId="34" borderId="349" xfId="0" applyFont="1" applyFill="1" applyBorder="1" applyAlignment="1">
      <alignment vertical="center"/>
    </xf>
    <xf numFmtId="38" fontId="64" fillId="34" borderId="350" xfId="48" applyFont="1" applyFill="1" applyBorder="1" applyAlignment="1">
      <alignment vertical="center"/>
    </xf>
    <xf numFmtId="38" fontId="64" fillId="34" borderId="351" xfId="48" applyFont="1" applyFill="1" applyBorder="1" applyAlignment="1">
      <alignment vertical="center"/>
    </xf>
    <xf numFmtId="38" fontId="64" fillId="34" borderId="352" xfId="48" applyFont="1" applyFill="1" applyBorder="1" applyAlignment="1">
      <alignment vertical="center"/>
    </xf>
    <xf numFmtId="38" fontId="64" fillId="34" borderId="353" xfId="0" applyNumberFormat="1" applyFont="1" applyFill="1" applyBorder="1" applyAlignment="1">
      <alignment vertical="center"/>
    </xf>
    <xf numFmtId="38" fontId="64" fillId="34" borderId="354" xfId="0" applyNumberFormat="1" applyFont="1" applyFill="1" applyBorder="1" applyAlignment="1">
      <alignment vertical="center"/>
    </xf>
    <xf numFmtId="38" fontId="64" fillId="34" borderId="355" xfId="0" applyNumberFormat="1" applyFont="1" applyFill="1" applyBorder="1" applyAlignment="1">
      <alignment vertical="center"/>
    </xf>
    <xf numFmtId="38" fontId="64" fillId="34" borderId="356" xfId="0" applyNumberFormat="1" applyFont="1" applyFill="1" applyBorder="1" applyAlignment="1">
      <alignment vertical="center"/>
    </xf>
    <xf numFmtId="38" fontId="64" fillId="34" borderId="357" xfId="0" applyNumberFormat="1" applyFont="1" applyFill="1" applyBorder="1" applyAlignment="1">
      <alignment vertical="center"/>
    </xf>
    <xf numFmtId="38" fontId="64" fillId="34" borderId="358" xfId="0" applyNumberFormat="1" applyFont="1" applyFill="1" applyBorder="1" applyAlignment="1">
      <alignment vertical="center"/>
    </xf>
    <xf numFmtId="0" fontId="61" fillId="0" borderId="359" xfId="0" applyFont="1" applyBorder="1" applyAlignment="1">
      <alignment vertical="center"/>
    </xf>
    <xf numFmtId="0" fontId="61" fillId="0" borderId="360" xfId="0" applyFont="1" applyBorder="1" applyAlignment="1">
      <alignment vertical="center"/>
    </xf>
    <xf numFmtId="0" fontId="61" fillId="0" borderId="361" xfId="0" applyFont="1" applyBorder="1" applyAlignment="1">
      <alignment vertical="center"/>
    </xf>
    <xf numFmtId="0" fontId="61" fillId="0" borderId="362" xfId="0" applyFont="1" applyBorder="1" applyAlignment="1">
      <alignment vertical="center"/>
    </xf>
    <xf numFmtId="0" fontId="61" fillId="0" borderId="363" xfId="0" applyFont="1" applyBorder="1" applyAlignment="1">
      <alignment vertical="center"/>
    </xf>
    <xf numFmtId="0" fontId="61" fillId="0" borderId="364" xfId="0" applyFont="1" applyBorder="1" applyAlignment="1">
      <alignment vertical="center"/>
    </xf>
    <xf numFmtId="0" fontId="63" fillId="34" borderId="365" xfId="0" applyNumberFormat="1" applyFont="1" applyFill="1" applyBorder="1" applyAlignment="1">
      <alignment horizontal="center" vertical="center"/>
    </xf>
    <xf numFmtId="0" fontId="63" fillId="34" borderId="366" xfId="0" applyNumberFormat="1" applyFont="1" applyFill="1" applyBorder="1" applyAlignment="1">
      <alignment horizontal="center" vertical="center"/>
    </xf>
    <xf numFmtId="0" fontId="63" fillId="34" borderId="367" xfId="0" applyNumberFormat="1" applyFont="1" applyFill="1" applyBorder="1" applyAlignment="1">
      <alignment horizontal="center" vertical="center"/>
    </xf>
    <xf numFmtId="0" fontId="61" fillId="0" borderId="318" xfId="0" applyFont="1" applyBorder="1" applyAlignment="1">
      <alignment horizontal="distributed" vertical="center"/>
    </xf>
    <xf numFmtId="0" fontId="61" fillId="0" borderId="319" xfId="0" applyFont="1" applyBorder="1" applyAlignment="1">
      <alignment horizontal="distributed" vertical="center"/>
    </xf>
    <xf numFmtId="0" fontId="61" fillId="0" borderId="368" xfId="0" applyFont="1" applyBorder="1" applyAlignment="1">
      <alignment horizontal="distributed" vertical="center"/>
    </xf>
    <xf numFmtId="0" fontId="61" fillId="0" borderId="350" xfId="0" applyFont="1" applyBorder="1" applyAlignment="1">
      <alignment horizontal="distributed" vertical="center" shrinkToFit="1"/>
    </xf>
    <xf numFmtId="0" fontId="61" fillId="0" borderId="351" xfId="0" applyFont="1" applyBorder="1" applyAlignment="1">
      <alignment horizontal="distributed" vertical="center" shrinkToFit="1"/>
    </xf>
    <xf numFmtId="0" fontId="61" fillId="0" borderId="369" xfId="0" applyFont="1" applyBorder="1" applyAlignment="1">
      <alignment horizontal="distributed" vertical="center" shrinkToFit="1"/>
    </xf>
    <xf numFmtId="0" fontId="79" fillId="0" borderId="370" xfId="0" applyFont="1" applyBorder="1" applyAlignment="1">
      <alignment horizontal="center" vertical="center"/>
    </xf>
    <xf numFmtId="0" fontId="61" fillId="0" borderId="370" xfId="0" applyFont="1" applyBorder="1" applyAlignment="1">
      <alignment vertical="center"/>
    </xf>
    <xf numFmtId="0" fontId="61" fillId="0" borderId="371" xfId="0" applyFont="1" applyBorder="1" applyAlignment="1">
      <alignment horizontal="center" vertical="center"/>
    </xf>
    <xf numFmtId="0" fontId="61" fillId="0" borderId="372" xfId="0" applyFont="1" applyBorder="1" applyAlignment="1">
      <alignment horizontal="center" vertical="center"/>
    </xf>
    <xf numFmtId="0" fontId="61" fillId="0" borderId="373" xfId="0" applyFont="1" applyBorder="1" applyAlignment="1">
      <alignment horizontal="center" vertical="center"/>
    </xf>
    <xf numFmtId="0" fontId="61" fillId="0" borderId="374" xfId="0" applyFont="1" applyBorder="1" applyAlignment="1">
      <alignment horizontal="center" vertical="center"/>
    </xf>
    <xf numFmtId="0" fontId="61" fillId="0" borderId="374" xfId="0" applyFont="1" applyBorder="1" applyAlignment="1">
      <alignment horizontal="distributed" vertical="center"/>
    </xf>
    <xf numFmtId="0" fontId="61" fillId="0" borderId="375" xfId="0" applyFont="1" applyBorder="1" applyAlignment="1">
      <alignment horizontal="distributed" vertical="center"/>
    </xf>
    <xf numFmtId="0" fontId="61" fillId="0" borderId="376" xfId="0" applyFont="1" applyBorder="1" applyAlignment="1">
      <alignment vertical="center"/>
    </xf>
    <xf numFmtId="0" fontId="61" fillId="0" borderId="377" xfId="0" applyFont="1" applyBorder="1" applyAlignment="1">
      <alignment vertical="center"/>
    </xf>
    <xf numFmtId="177" fontId="61" fillId="34" borderId="81" xfId="0" applyNumberFormat="1" applyFont="1" applyFill="1" applyBorder="1" applyAlignment="1">
      <alignment vertical="center" shrinkToFit="1"/>
    </xf>
    <xf numFmtId="177" fontId="61" fillId="34" borderId="82" xfId="0" applyNumberFormat="1" applyFont="1" applyFill="1" applyBorder="1" applyAlignment="1">
      <alignment vertical="center" shrinkToFit="1"/>
    </xf>
    <xf numFmtId="177" fontId="61" fillId="34" borderId="378" xfId="0" applyNumberFormat="1" applyFont="1" applyFill="1" applyBorder="1" applyAlignment="1">
      <alignment vertical="center" shrinkToFit="1"/>
    </xf>
    <xf numFmtId="0" fontId="61" fillId="0" borderId="379" xfId="0" applyFont="1" applyBorder="1" applyAlignment="1">
      <alignment horizontal="center" vertical="center"/>
    </xf>
    <xf numFmtId="0" fontId="61" fillId="0" borderId="326" xfId="0" applyFont="1" applyBorder="1" applyAlignment="1">
      <alignment horizontal="center" vertical="center"/>
    </xf>
    <xf numFmtId="0" fontId="61" fillId="0" borderId="380" xfId="0" applyFont="1" applyBorder="1" applyAlignment="1">
      <alignment vertical="center"/>
    </xf>
    <xf numFmtId="0" fontId="61" fillId="0" borderId="381" xfId="0" applyFont="1" applyBorder="1" applyAlignment="1">
      <alignment vertical="center"/>
    </xf>
    <xf numFmtId="0" fontId="79" fillId="0" borderId="382" xfId="0" applyFont="1" applyBorder="1" applyAlignment="1">
      <alignment horizontal="center" vertical="center" wrapText="1"/>
    </xf>
    <xf numFmtId="0" fontId="79" fillId="0" borderId="383" xfId="0" applyFont="1" applyBorder="1" applyAlignment="1">
      <alignment horizontal="center" vertical="center"/>
    </xf>
    <xf numFmtId="0" fontId="79" fillId="0" borderId="384" xfId="0" applyFont="1" applyBorder="1" applyAlignment="1">
      <alignment horizontal="center" vertical="center"/>
    </xf>
    <xf numFmtId="0" fontId="79" fillId="0" borderId="385" xfId="0" applyFont="1" applyBorder="1" applyAlignment="1">
      <alignment horizontal="center" vertical="center"/>
    </xf>
    <xf numFmtId="0" fontId="61" fillId="0" borderId="385" xfId="0" applyFont="1" applyBorder="1" applyAlignment="1">
      <alignment vertical="center"/>
    </xf>
    <xf numFmtId="0" fontId="61" fillId="0" borderId="386" xfId="0" applyFont="1" applyBorder="1" applyAlignment="1">
      <alignment horizontal="center" vertical="center"/>
    </xf>
    <xf numFmtId="38" fontId="64" fillId="34" borderId="176" xfId="48" applyFont="1" applyFill="1" applyBorder="1" applyAlignment="1">
      <alignment vertical="center"/>
    </xf>
    <xf numFmtId="38" fontId="64" fillId="34" borderId="15" xfId="48" applyFont="1" applyFill="1" applyBorder="1" applyAlignment="1">
      <alignment vertical="center"/>
    </xf>
    <xf numFmtId="38" fontId="64" fillId="34" borderId="387" xfId="48" applyFont="1" applyFill="1" applyBorder="1" applyAlignment="1">
      <alignment vertical="center"/>
    </xf>
    <xf numFmtId="0" fontId="61" fillId="0" borderId="388" xfId="0" applyFont="1" applyBorder="1" applyAlignment="1">
      <alignment vertical="center"/>
    </xf>
    <xf numFmtId="0" fontId="61" fillId="0" borderId="389" xfId="0" applyFont="1" applyBorder="1" applyAlignment="1">
      <alignment vertical="center"/>
    </xf>
    <xf numFmtId="0" fontId="79" fillId="0" borderId="390" xfId="0" applyFont="1" applyBorder="1" applyAlignment="1">
      <alignment horizontal="center" vertical="center" wrapText="1"/>
    </xf>
    <xf numFmtId="0" fontId="79" fillId="0" borderId="391" xfId="0" applyFont="1" applyBorder="1" applyAlignment="1">
      <alignment horizontal="center" vertical="center"/>
    </xf>
    <xf numFmtId="0" fontId="79" fillId="0" borderId="392" xfId="0" applyFont="1" applyBorder="1" applyAlignment="1">
      <alignment horizontal="center" vertical="center"/>
    </xf>
    <xf numFmtId="0" fontId="79" fillId="0" borderId="390" xfId="0" applyFont="1" applyBorder="1" applyAlignment="1">
      <alignment horizontal="center" vertical="center"/>
    </xf>
    <xf numFmtId="0" fontId="61" fillId="0" borderId="236" xfId="0" applyFont="1" applyBorder="1" applyAlignment="1">
      <alignment horizontal="center" vertical="center"/>
    </xf>
    <xf numFmtId="0" fontId="61" fillId="0" borderId="234" xfId="0" applyFont="1" applyBorder="1" applyAlignment="1">
      <alignment vertical="center"/>
    </xf>
    <xf numFmtId="0" fontId="79" fillId="0" borderId="370" xfId="0" applyFont="1" applyBorder="1" applyAlignment="1">
      <alignment horizontal="center" vertical="center" wrapText="1"/>
    </xf>
    <xf numFmtId="0" fontId="61" fillId="0" borderId="393" xfId="0" applyFont="1" applyBorder="1" applyAlignment="1">
      <alignment horizontal="center" vertical="center"/>
    </xf>
    <xf numFmtId="0" fontId="61" fillId="0" borderId="394" xfId="0" applyFont="1" applyBorder="1" applyAlignment="1">
      <alignment horizontal="center" vertical="center"/>
    </xf>
    <xf numFmtId="0" fontId="61" fillId="0" borderId="395" xfId="0" applyFont="1" applyBorder="1" applyAlignment="1">
      <alignment horizontal="center" vertical="center"/>
    </xf>
    <xf numFmtId="0" fontId="61" fillId="0" borderId="396" xfId="0" applyFont="1" applyBorder="1" applyAlignment="1">
      <alignment vertical="center"/>
    </xf>
    <xf numFmtId="0" fontId="61" fillId="0" borderId="83" xfId="0" applyFont="1" applyBorder="1" applyAlignment="1">
      <alignment vertical="center"/>
    </xf>
    <xf numFmtId="0" fontId="61" fillId="0" borderId="397" xfId="0" applyFont="1" applyBorder="1" applyAlignment="1">
      <alignment vertical="center"/>
    </xf>
    <xf numFmtId="0" fontId="61" fillId="0" borderId="398" xfId="0" applyFont="1" applyBorder="1" applyAlignment="1">
      <alignment horizontal="center" vertical="center"/>
    </xf>
    <xf numFmtId="0" fontId="61" fillId="0" borderId="328" xfId="0" applyFont="1" applyBorder="1" applyAlignment="1">
      <alignment horizontal="center" vertical="center"/>
    </xf>
    <xf numFmtId="0" fontId="61" fillId="0" borderId="18" xfId="0" applyFont="1" applyBorder="1" applyAlignment="1">
      <alignment vertical="center" textRotation="255"/>
    </xf>
    <xf numFmtId="0" fontId="61" fillId="0" borderId="399" xfId="0" applyFont="1" applyBorder="1" applyAlignment="1">
      <alignment horizontal="center" vertical="center"/>
    </xf>
    <xf numFmtId="0" fontId="61" fillId="0" borderId="400" xfId="0" applyFont="1" applyBorder="1" applyAlignment="1">
      <alignment horizontal="center" vertical="center"/>
    </xf>
    <xf numFmtId="0" fontId="61" fillId="0" borderId="401" xfId="0" applyFont="1" applyBorder="1" applyAlignment="1">
      <alignment horizontal="center" vertical="center"/>
    </xf>
    <xf numFmtId="0" fontId="61" fillId="0" borderId="402" xfId="0" applyFont="1" applyBorder="1" applyAlignment="1">
      <alignment horizontal="center" vertical="center"/>
    </xf>
    <xf numFmtId="0" fontId="61" fillId="0" borderId="403" xfId="0" applyFont="1" applyBorder="1" applyAlignment="1">
      <alignment horizontal="distributed" vertical="center"/>
    </xf>
    <xf numFmtId="0" fontId="61" fillId="0" borderId="404" xfId="0" applyFont="1" applyBorder="1" applyAlignment="1">
      <alignment horizontal="distributed" vertical="center"/>
    </xf>
    <xf numFmtId="0" fontId="61" fillId="0" borderId="405" xfId="0" applyFont="1" applyBorder="1" applyAlignment="1">
      <alignment horizontal="distributed" vertical="center"/>
    </xf>
    <xf numFmtId="0" fontId="61" fillId="0" borderId="406" xfId="0" applyFont="1" applyBorder="1" applyAlignment="1">
      <alignment vertical="center"/>
    </xf>
    <xf numFmtId="0" fontId="61" fillId="0" borderId="407" xfId="0" applyFont="1" applyBorder="1" applyAlignment="1">
      <alignment vertical="center"/>
    </xf>
    <xf numFmtId="0" fontId="61" fillId="0" borderId="42" xfId="0" applyFont="1" applyBorder="1" applyAlignment="1">
      <alignment horizontal="distributed" vertical="center"/>
    </xf>
    <xf numFmtId="0" fontId="61" fillId="0" borderId="85" xfId="0" applyFont="1" applyBorder="1" applyAlignment="1">
      <alignment horizontal="distributed" vertical="center"/>
    </xf>
    <xf numFmtId="0" fontId="61" fillId="0" borderId="408" xfId="0" applyFont="1" applyBorder="1" applyAlignment="1">
      <alignment horizontal="distributed" vertical="center"/>
    </xf>
    <xf numFmtId="0" fontId="61" fillId="0" borderId="42" xfId="0" applyFont="1" applyBorder="1" applyAlignment="1">
      <alignment horizontal="distributed" vertical="center" indent="1"/>
    </xf>
    <xf numFmtId="0" fontId="61" fillId="0" borderId="85" xfId="0" applyFont="1" applyBorder="1" applyAlignment="1">
      <alignment horizontal="distributed" vertical="center" indent="1"/>
    </xf>
    <xf numFmtId="0" fontId="61" fillId="0" borderId="408" xfId="0" applyFont="1" applyBorder="1" applyAlignment="1">
      <alignment horizontal="distributed" vertical="center" indent="1"/>
    </xf>
    <xf numFmtId="0" fontId="79" fillId="0" borderId="409" xfId="0" applyFont="1" applyBorder="1" applyAlignment="1">
      <alignment horizontal="center" vertical="center" wrapText="1"/>
    </xf>
    <xf numFmtId="0" fontId="79" fillId="0" borderId="410" xfId="0" applyFont="1" applyBorder="1" applyAlignment="1">
      <alignment horizontal="center" vertical="center"/>
    </xf>
    <xf numFmtId="0" fontId="79" fillId="0" borderId="411" xfId="0" applyFont="1" applyBorder="1" applyAlignment="1">
      <alignment horizontal="center" vertical="center" wrapText="1"/>
    </xf>
    <xf numFmtId="0" fontId="79" fillId="0" borderId="412" xfId="0" applyFont="1" applyBorder="1" applyAlignment="1">
      <alignment horizontal="center" vertical="center"/>
    </xf>
    <xf numFmtId="0" fontId="79" fillId="0" borderId="412" xfId="0" applyFont="1" applyBorder="1" applyAlignment="1">
      <alignment horizontal="center" vertical="center" wrapText="1"/>
    </xf>
    <xf numFmtId="0" fontId="61" fillId="0" borderId="64" xfId="0" applyFont="1" applyBorder="1" applyAlignment="1">
      <alignment horizontal="distributed" vertical="center"/>
    </xf>
    <xf numFmtId="0" fontId="61" fillId="0" borderId="63" xfId="0" applyFont="1" applyBorder="1" applyAlignment="1">
      <alignment horizontal="distributed" vertical="center"/>
    </xf>
    <xf numFmtId="0" fontId="61" fillId="0" borderId="413" xfId="0" applyFont="1" applyBorder="1" applyAlignment="1">
      <alignment horizontal="distributed" vertical="center"/>
    </xf>
    <xf numFmtId="0" fontId="61" fillId="34" borderId="414" xfId="0" applyFont="1" applyFill="1" applyBorder="1" applyAlignment="1">
      <alignment horizontal="left" vertical="center" indent="1"/>
    </xf>
    <xf numFmtId="0" fontId="61" fillId="34" borderId="15" xfId="0" applyFont="1" applyFill="1" applyBorder="1" applyAlignment="1">
      <alignment horizontal="left" vertical="center" indent="1"/>
    </xf>
    <xf numFmtId="0" fontId="61" fillId="34" borderId="177" xfId="0" applyFont="1" applyFill="1" applyBorder="1" applyAlignment="1">
      <alignment horizontal="left" vertical="center" indent="1"/>
    </xf>
    <xf numFmtId="38" fontId="61" fillId="34" borderId="415" xfId="48" applyFont="1" applyFill="1" applyBorder="1" applyAlignment="1">
      <alignment horizontal="center" vertical="center"/>
    </xf>
    <xf numFmtId="38" fontId="61" fillId="34" borderId="416" xfId="48" applyFont="1" applyFill="1" applyBorder="1" applyAlignment="1">
      <alignment horizontal="center" vertical="center"/>
    </xf>
    <xf numFmtId="0" fontId="61" fillId="34" borderId="417" xfId="0" applyFont="1" applyFill="1" applyBorder="1" applyAlignment="1">
      <alignment horizontal="center" vertical="center"/>
    </xf>
    <xf numFmtId="0" fontId="61" fillId="34" borderId="415" xfId="0" applyFont="1" applyFill="1" applyBorder="1" applyAlignment="1">
      <alignment horizontal="center" vertical="center"/>
    </xf>
    <xf numFmtId="0" fontId="63" fillId="34" borderId="418" xfId="0" applyNumberFormat="1" applyFont="1" applyFill="1" applyBorder="1" applyAlignment="1">
      <alignment horizontal="center" vertical="center"/>
    </xf>
    <xf numFmtId="0" fontId="63" fillId="34" borderId="419" xfId="0" applyNumberFormat="1" applyFont="1" applyFill="1" applyBorder="1" applyAlignment="1">
      <alignment horizontal="center" vertical="center"/>
    </xf>
    <xf numFmtId="0" fontId="61" fillId="34" borderId="15" xfId="0" applyFont="1" applyFill="1" applyBorder="1" applyAlignment="1">
      <alignment vertical="center"/>
    </xf>
    <xf numFmtId="38" fontId="61" fillId="34" borderId="417" xfId="0" applyNumberFormat="1" applyFont="1" applyFill="1" applyBorder="1" applyAlignment="1">
      <alignment horizontal="center" vertical="center"/>
    </xf>
    <xf numFmtId="0" fontId="63" fillId="34" borderId="42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1" fillId="0" borderId="46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80" fillId="0" borderId="0" xfId="0" applyFont="1" applyBorder="1" applyAlignment="1">
      <alignment horizontal="distributed" vertical="center"/>
    </xf>
    <xf numFmtId="0" fontId="80" fillId="0" borderId="421" xfId="0" applyFont="1" applyBorder="1" applyAlignment="1">
      <alignment horizontal="distributed" vertical="center"/>
    </xf>
    <xf numFmtId="0" fontId="61" fillId="0" borderId="422" xfId="0" applyFont="1" applyBorder="1" applyAlignment="1">
      <alignment vertical="center"/>
    </xf>
    <xf numFmtId="0" fontId="61" fillId="0" borderId="82" xfId="0" applyFont="1" applyBorder="1" applyAlignment="1">
      <alignment vertical="center"/>
    </xf>
    <xf numFmtId="0" fontId="61" fillId="0" borderId="423" xfId="0" applyFont="1" applyBorder="1" applyAlignment="1">
      <alignment vertical="center"/>
    </xf>
    <xf numFmtId="0" fontId="63" fillId="34" borderId="424" xfId="0" applyNumberFormat="1" applyFont="1" applyFill="1" applyBorder="1" applyAlignment="1">
      <alignment horizontal="center" vertical="center"/>
    </xf>
    <xf numFmtId="0" fontId="63" fillId="34" borderId="210" xfId="0" applyFont="1" applyFill="1" applyBorder="1" applyAlignment="1">
      <alignment horizontal="center" vertical="center"/>
    </xf>
    <xf numFmtId="0" fontId="63" fillId="34" borderId="425" xfId="0" applyFont="1" applyFill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1" fillId="0" borderId="426" xfId="0" applyFont="1" applyBorder="1" applyAlignment="1">
      <alignment horizontal="center" vertical="center"/>
    </xf>
    <xf numFmtId="0" fontId="61" fillId="0" borderId="427" xfId="0" applyFont="1" applyBorder="1" applyAlignment="1">
      <alignment horizontal="center" vertical="center"/>
    </xf>
    <xf numFmtId="0" fontId="61" fillId="0" borderId="428" xfId="0" applyFont="1" applyBorder="1" applyAlignment="1">
      <alignment horizontal="center" vertical="center"/>
    </xf>
    <xf numFmtId="38" fontId="80" fillId="34" borderId="18" xfId="48" applyFont="1" applyFill="1" applyBorder="1" applyAlignment="1">
      <alignment vertical="center"/>
    </xf>
    <xf numFmtId="38" fontId="80" fillId="34" borderId="0" xfId="48" applyFont="1" applyFill="1" applyBorder="1" applyAlignment="1">
      <alignment vertical="center"/>
    </xf>
    <xf numFmtId="38" fontId="80" fillId="34" borderId="19" xfId="48" applyFont="1" applyFill="1" applyBorder="1" applyAlignment="1">
      <alignment vertical="center"/>
    </xf>
    <xf numFmtId="38" fontId="80" fillId="34" borderId="17" xfId="48" applyFont="1" applyFill="1" applyBorder="1" applyAlignment="1">
      <alignment vertical="center"/>
    </xf>
    <xf numFmtId="38" fontId="80" fillId="34" borderId="94" xfId="48" applyFont="1" applyFill="1" applyBorder="1" applyAlignment="1">
      <alignment vertical="center"/>
    </xf>
    <xf numFmtId="38" fontId="80" fillId="34" borderId="95" xfId="48" applyFont="1" applyFill="1" applyBorder="1" applyAlignment="1">
      <alignment vertical="center"/>
    </xf>
    <xf numFmtId="0" fontId="61" fillId="0" borderId="429" xfId="0" applyFont="1" applyBorder="1" applyAlignment="1">
      <alignment vertical="center"/>
    </xf>
    <xf numFmtId="0" fontId="61" fillId="0" borderId="94" xfId="0" applyFont="1" applyBorder="1" applyAlignment="1">
      <alignment vertical="center"/>
    </xf>
    <xf numFmtId="0" fontId="61" fillId="0" borderId="95" xfId="0" applyFont="1" applyBorder="1" applyAlignment="1">
      <alignment vertical="center"/>
    </xf>
    <xf numFmtId="0" fontId="61" fillId="0" borderId="132" xfId="0" applyFont="1" applyBorder="1" applyAlignment="1">
      <alignment vertical="center"/>
    </xf>
    <xf numFmtId="0" fontId="61" fillId="0" borderId="257" xfId="0" applyFont="1" applyBorder="1" applyAlignment="1">
      <alignment vertical="center"/>
    </xf>
    <xf numFmtId="0" fontId="78" fillId="34" borderId="0" xfId="0" applyFont="1" applyFill="1" applyBorder="1" applyAlignment="1">
      <alignment vertical="center" shrinkToFit="1"/>
    </xf>
    <xf numFmtId="0" fontId="61" fillId="0" borderId="178" xfId="0" applyFont="1" applyBorder="1" applyAlignment="1">
      <alignment horizontal="distributed" vertical="center" indent="1" shrinkToFit="1"/>
    </xf>
    <xf numFmtId="0" fontId="61" fillId="0" borderId="430" xfId="0" applyFont="1" applyBorder="1" applyAlignment="1">
      <alignment horizontal="distributed" vertical="center" indent="1" shrinkToFit="1"/>
    </xf>
    <xf numFmtId="0" fontId="61" fillId="0" borderId="431" xfId="0" applyFont="1" applyBorder="1" applyAlignment="1">
      <alignment horizontal="distributed" vertical="center" indent="1" shrinkToFit="1"/>
    </xf>
    <xf numFmtId="0" fontId="61" fillId="0" borderId="432" xfId="0" applyFont="1" applyBorder="1" applyAlignment="1">
      <alignment horizontal="distributed" vertical="center" indent="1" shrinkToFit="1"/>
    </xf>
    <xf numFmtId="0" fontId="61" fillId="0" borderId="350" xfId="0" applyFont="1" applyBorder="1" applyAlignment="1">
      <alignment horizontal="distributed" vertical="center" indent="1" shrinkToFit="1"/>
    </xf>
    <xf numFmtId="0" fontId="61" fillId="0" borderId="351" xfId="0" applyFont="1" applyBorder="1" applyAlignment="1">
      <alignment horizontal="distributed" vertical="center" indent="1" shrinkToFit="1"/>
    </xf>
    <xf numFmtId="0" fontId="61" fillId="0" borderId="369" xfId="0" applyFont="1" applyBorder="1" applyAlignment="1">
      <alignment horizontal="distributed" vertical="center" indent="1" shrinkToFit="1"/>
    </xf>
    <xf numFmtId="38" fontId="80" fillId="34" borderId="427" xfId="0" applyNumberFormat="1" applyFont="1" applyFill="1" applyBorder="1" applyAlignment="1">
      <alignment vertical="center"/>
    </xf>
    <xf numFmtId="38" fontId="80" fillId="34" borderId="433" xfId="0" applyNumberFormat="1" applyFont="1" applyFill="1" applyBorder="1" applyAlignment="1">
      <alignment vertical="center"/>
    </xf>
    <xf numFmtId="38" fontId="80" fillId="34" borderId="434" xfId="0" applyNumberFormat="1" applyFont="1" applyFill="1" applyBorder="1" applyAlignment="1">
      <alignment vertical="center"/>
    </xf>
    <xf numFmtId="38" fontId="80" fillId="34" borderId="435" xfId="0" applyNumberFormat="1" applyFont="1" applyFill="1" applyBorder="1" applyAlignment="1">
      <alignment vertical="center"/>
    </xf>
    <xf numFmtId="178" fontId="61" fillId="34" borderId="89" xfId="0" applyNumberFormat="1" applyFont="1" applyFill="1" applyBorder="1" applyAlignment="1">
      <alignment vertical="center"/>
    </xf>
    <xf numFmtId="0" fontId="63" fillId="34" borderId="14" xfId="0" applyNumberFormat="1" applyFont="1" applyFill="1" applyBorder="1" applyAlignment="1">
      <alignment horizontal="center" vertical="center"/>
    </xf>
    <xf numFmtId="0" fontId="61" fillId="0" borderId="436" xfId="0" applyFont="1" applyBorder="1" applyAlignment="1">
      <alignment horizontal="center" vertical="center"/>
    </xf>
    <xf numFmtId="0" fontId="61" fillId="0" borderId="178" xfId="0" applyFont="1" applyBorder="1" applyAlignment="1">
      <alignment horizontal="center" vertical="center"/>
    </xf>
    <xf numFmtId="0" fontId="61" fillId="0" borderId="437" xfId="0" applyFont="1" applyBorder="1" applyAlignment="1">
      <alignment horizontal="center" vertical="center"/>
    </xf>
    <xf numFmtId="0" fontId="61" fillId="0" borderId="438" xfId="0" applyFont="1" applyBorder="1" applyAlignment="1">
      <alignment horizontal="center" vertical="center"/>
    </xf>
    <xf numFmtId="0" fontId="61" fillId="0" borderId="439" xfId="0" applyFont="1" applyBorder="1" applyAlignment="1">
      <alignment horizontal="center" vertical="center"/>
    </xf>
    <xf numFmtId="0" fontId="61" fillId="0" borderId="4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3</xdr:row>
      <xdr:rowOff>0</xdr:rowOff>
    </xdr:from>
    <xdr:to>
      <xdr:col>25</xdr:col>
      <xdr:colOff>314325</xdr:colOff>
      <xdr:row>15</xdr:row>
      <xdr:rowOff>104775</xdr:rowOff>
    </xdr:to>
    <xdr:sp>
      <xdr:nvSpPr>
        <xdr:cNvPr id="1" name="角丸四角形 1"/>
        <xdr:cNvSpPr>
          <a:spLocks/>
        </xdr:cNvSpPr>
      </xdr:nvSpPr>
      <xdr:spPr>
        <a:xfrm>
          <a:off x="6886575" y="533400"/>
          <a:ext cx="3219450" cy="2819400"/>
        </a:xfrm>
        <a:prstGeom prst="roundRect">
          <a:avLst/>
        </a:prstGeom>
        <a:solidFill>
          <a:srgbClr val="FFFF99"/>
        </a:solidFill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この黄色い図形は印刷されません。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合計表は請求月の合計金額を把握するものです。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複数現場で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</a:rPr>
            <a:t>１　ＡＡＡ工事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</a:rPr>
            <a:t>２　ＢＢＢ工事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契約毎に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</a:rPr>
            <a:t>３　ＣＣＣ工事　契約出来高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</a:rPr>
            <a:t>４　ＣＣＣ工事　変更工事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のように請求書の枚数と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</a:rPr>
            <a:t>が一致するようにして下さい。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  <xdr:twoCellAnchor>
    <xdr:from>
      <xdr:col>20</xdr:col>
      <xdr:colOff>257175</xdr:colOff>
      <xdr:row>16</xdr:row>
      <xdr:rowOff>76200</xdr:rowOff>
    </xdr:from>
    <xdr:to>
      <xdr:col>24</xdr:col>
      <xdr:colOff>314325</xdr:colOff>
      <xdr:row>23</xdr:row>
      <xdr:rowOff>66675</xdr:rowOff>
    </xdr:to>
    <xdr:sp>
      <xdr:nvSpPr>
        <xdr:cNvPr id="2" name="角丸四角形 2"/>
        <xdr:cNvSpPr>
          <a:spLocks/>
        </xdr:cNvSpPr>
      </xdr:nvSpPr>
      <xdr:spPr>
        <a:xfrm>
          <a:off x="7048500" y="3581400"/>
          <a:ext cx="2457450" cy="1790700"/>
        </a:xfrm>
        <a:prstGeom prst="roundRect">
          <a:avLst/>
        </a:prstGeom>
        <a:solidFill>
          <a:srgbClr val="CCFF66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緑色の着色は数式入りセルの目印です。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印刷時は着色されませんので、そのまま提出して下さい。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（この注意書きも印刷されません。）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14</xdr:row>
      <xdr:rowOff>123825</xdr:rowOff>
    </xdr:from>
    <xdr:to>
      <xdr:col>17</xdr:col>
      <xdr:colOff>638175</xdr:colOff>
      <xdr:row>14</xdr:row>
      <xdr:rowOff>123825</xdr:rowOff>
    </xdr:to>
    <xdr:sp>
      <xdr:nvSpPr>
        <xdr:cNvPr id="1" name="直線コネクタ 3"/>
        <xdr:cNvSpPr>
          <a:spLocks/>
        </xdr:cNvSpPr>
      </xdr:nvSpPr>
      <xdr:spPr>
        <a:xfrm>
          <a:off x="6696075" y="3038475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16</xdr:row>
      <xdr:rowOff>0</xdr:rowOff>
    </xdr:from>
    <xdr:to>
      <xdr:col>20</xdr:col>
      <xdr:colOff>66675</xdr:colOff>
      <xdr:row>22</xdr:row>
      <xdr:rowOff>152400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3352800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23</xdr:row>
      <xdr:rowOff>85725</xdr:rowOff>
    </xdr:from>
    <xdr:to>
      <xdr:col>17</xdr:col>
      <xdr:colOff>352425</xdr:colOff>
      <xdr:row>25</xdr:row>
      <xdr:rowOff>38100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497205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247650</xdr:colOff>
      <xdr:row>17</xdr:row>
      <xdr:rowOff>85725</xdr:rowOff>
    </xdr:from>
    <xdr:to>
      <xdr:col>18</xdr:col>
      <xdr:colOff>514350</xdr:colOff>
      <xdr:row>19</xdr:row>
      <xdr:rowOff>142875</xdr:rowOff>
    </xdr:to>
    <xdr:sp>
      <xdr:nvSpPr>
        <xdr:cNvPr id="4" name="下矢印 6"/>
        <xdr:cNvSpPr>
          <a:spLocks/>
        </xdr:cNvSpPr>
      </xdr:nvSpPr>
      <xdr:spPr>
        <a:xfrm>
          <a:off x="7429500" y="3657600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71</xdr:row>
      <xdr:rowOff>123825</xdr:rowOff>
    </xdr:from>
    <xdr:to>
      <xdr:col>17</xdr:col>
      <xdr:colOff>638175</xdr:colOff>
      <xdr:row>71</xdr:row>
      <xdr:rowOff>123825</xdr:rowOff>
    </xdr:to>
    <xdr:sp>
      <xdr:nvSpPr>
        <xdr:cNvPr id="5" name="直線コネクタ 7"/>
        <xdr:cNvSpPr>
          <a:spLocks/>
        </xdr:cNvSpPr>
      </xdr:nvSpPr>
      <xdr:spPr>
        <a:xfrm>
          <a:off x="6696075" y="1522095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73</xdr:row>
      <xdr:rowOff>0</xdr:rowOff>
    </xdr:from>
    <xdr:to>
      <xdr:col>20</xdr:col>
      <xdr:colOff>66675</xdr:colOff>
      <xdr:row>79</xdr:row>
      <xdr:rowOff>152400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5535275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80</xdr:row>
      <xdr:rowOff>85725</xdr:rowOff>
    </xdr:from>
    <xdr:to>
      <xdr:col>17</xdr:col>
      <xdr:colOff>352425</xdr:colOff>
      <xdr:row>82</xdr:row>
      <xdr:rowOff>38100</xdr:rowOff>
    </xdr:to>
    <xdr:pic>
      <xdr:nvPicPr>
        <xdr:cNvPr id="7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715452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74</xdr:row>
      <xdr:rowOff>104775</xdr:rowOff>
    </xdr:from>
    <xdr:to>
      <xdr:col>18</xdr:col>
      <xdr:colOff>542925</xdr:colOff>
      <xdr:row>76</xdr:row>
      <xdr:rowOff>161925</xdr:rowOff>
    </xdr:to>
    <xdr:sp>
      <xdr:nvSpPr>
        <xdr:cNvPr id="8" name="下矢印 10"/>
        <xdr:cNvSpPr>
          <a:spLocks/>
        </xdr:cNvSpPr>
      </xdr:nvSpPr>
      <xdr:spPr>
        <a:xfrm>
          <a:off x="7458075" y="15859125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128</xdr:row>
      <xdr:rowOff>123825</xdr:rowOff>
    </xdr:from>
    <xdr:to>
      <xdr:col>17</xdr:col>
      <xdr:colOff>638175</xdr:colOff>
      <xdr:row>128</xdr:row>
      <xdr:rowOff>123825</xdr:rowOff>
    </xdr:to>
    <xdr:sp>
      <xdr:nvSpPr>
        <xdr:cNvPr id="9" name="直線コネクタ 11"/>
        <xdr:cNvSpPr>
          <a:spLocks/>
        </xdr:cNvSpPr>
      </xdr:nvSpPr>
      <xdr:spPr>
        <a:xfrm>
          <a:off x="6696075" y="27403425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130</xdr:row>
      <xdr:rowOff>0</xdr:rowOff>
    </xdr:from>
    <xdr:to>
      <xdr:col>20</xdr:col>
      <xdr:colOff>66675</xdr:colOff>
      <xdr:row>136</xdr:row>
      <xdr:rowOff>152400</xdr:rowOff>
    </xdr:to>
    <xdr:pic>
      <xdr:nvPicPr>
        <xdr:cNvPr id="10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7717750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137</xdr:row>
      <xdr:rowOff>85725</xdr:rowOff>
    </xdr:from>
    <xdr:to>
      <xdr:col>17</xdr:col>
      <xdr:colOff>352425</xdr:colOff>
      <xdr:row>139</xdr:row>
      <xdr:rowOff>38100</xdr:rowOff>
    </xdr:to>
    <xdr:pic>
      <xdr:nvPicPr>
        <xdr:cNvPr id="11" name="図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2933700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247650</xdr:colOff>
      <xdr:row>131</xdr:row>
      <xdr:rowOff>104775</xdr:rowOff>
    </xdr:from>
    <xdr:to>
      <xdr:col>18</xdr:col>
      <xdr:colOff>514350</xdr:colOff>
      <xdr:row>133</xdr:row>
      <xdr:rowOff>161925</xdr:rowOff>
    </xdr:to>
    <xdr:sp>
      <xdr:nvSpPr>
        <xdr:cNvPr id="12" name="下矢印 14"/>
        <xdr:cNvSpPr>
          <a:spLocks/>
        </xdr:cNvSpPr>
      </xdr:nvSpPr>
      <xdr:spPr>
        <a:xfrm>
          <a:off x="7429500" y="28041600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185</xdr:row>
      <xdr:rowOff>123825</xdr:rowOff>
    </xdr:from>
    <xdr:to>
      <xdr:col>17</xdr:col>
      <xdr:colOff>638175</xdr:colOff>
      <xdr:row>185</xdr:row>
      <xdr:rowOff>123825</xdr:rowOff>
    </xdr:to>
    <xdr:sp>
      <xdr:nvSpPr>
        <xdr:cNvPr id="13" name="直線コネクタ 15"/>
        <xdr:cNvSpPr>
          <a:spLocks/>
        </xdr:cNvSpPr>
      </xdr:nvSpPr>
      <xdr:spPr>
        <a:xfrm>
          <a:off x="6696075" y="3958590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187</xdr:row>
      <xdr:rowOff>0</xdr:rowOff>
    </xdr:from>
    <xdr:to>
      <xdr:col>20</xdr:col>
      <xdr:colOff>66675</xdr:colOff>
      <xdr:row>193</xdr:row>
      <xdr:rowOff>152400</xdr:rowOff>
    </xdr:to>
    <xdr:pic>
      <xdr:nvPicPr>
        <xdr:cNvPr id="14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39900225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194</xdr:row>
      <xdr:rowOff>85725</xdr:rowOff>
    </xdr:from>
    <xdr:to>
      <xdr:col>17</xdr:col>
      <xdr:colOff>352425</xdr:colOff>
      <xdr:row>196</xdr:row>
      <xdr:rowOff>38100</xdr:rowOff>
    </xdr:to>
    <xdr:pic>
      <xdr:nvPicPr>
        <xdr:cNvPr id="15" name="図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4151947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188</xdr:row>
      <xdr:rowOff>104775</xdr:rowOff>
    </xdr:from>
    <xdr:to>
      <xdr:col>18</xdr:col>
      <xdr:colOff>542925</xdr:colOff>
      <xdr:row>190</xdr:row>
      <xdr:rowOff>161925</xdr:rowOff>
    </xdr:to>
    <xdr:sp>
      <xdr:nvSpPr>
        <xdr:cNvPr id="16" name="下矢印 18"/>
        <xdr:cNvSpPr>
          <a:spLocks/>
        </xdr:cNvSpPr>
      </xdr:nvSpPr>
      <xdr:spPr>
        <a:xfrm>
          <a:off x="7458075" y="40224075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242</xdr:row>
      <xdr:rowOff>123825</xdr:rowOff>
    </xdr:from>
    <xdr:to>
      <xdr:col>17</xdr:col>
      <xdr:colOff>638175</xdr:colOff>
      <xdr:row>242</xdr:row>
      <xdr:rowOff>123825</xdr:rowOff>
    </xdr:to>
    <xdr:sp>
      <xdr:nvSpPr>
        <xdr:cNvPr id="17" name="直線コネクタ 19"/>
        <xdr:cNvSpPr>
          <a:spLocks/>
        </xdr:cNvSpPr>
      </xdr:nvSpPr>
      <xdr:spPr>
        <a:xfrm>
          <a:off x="6696075" y="51768375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244</xdr:row>
      <xdr:rowOff>0</xdr:rowOff>
    </xdr:from>
    <xdr:to>
      <xdr:col>20</xdr:col>
      <xdr:colOff>66675</xdr:colOff>
      <xdr:row>250</xdr:row>
      <xdr:rowOff>152400</xdr:rowOff>
    </xdr:to>
    <xdr:pic>
      <xdr:nvPicPr>
        <xdr:cNvPr id="18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2082700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251</xdr:row>
      <xdr:rowOff>85725</xdr:rowOff>
    </xdr:from>
    <xdr:to>
      <xdr:col>17</xdr:col>
      <xdr:colOff>352425</xdr:colOff>
      <xdr:row>253</xdr:row>
      <xdr:rowOff>38100</xdr:rowOff>
    </xdr:to>
    <xdr:pic>
      <xdr:nvPicPr>
        <xdr:cNvPr id="19" name="図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5370195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285750</xdr:colOff>
      <xdr:row>245</xdr:row>
      <xdr:rowOff>104775</xdr:rowOff>
    </xdr:from>
    <xdr:to>
      <xdr:col>18</xdr:col>
      <xdr:colOff>552450</xdr:colOff>
      <xdr:row>247</xdr:row>
      <xdr:rowOff>161925</xdr:rowOff>
    </xdr:to>
    <xdr:sp>
      <xdr:nvSpPr>
        <xdr:cNvPr id="20" name="下矢印 22"/>
        <xdr:cNvSpPr>
          <a:spLocks/>
        </xdr:cNvSpPr>
      </xdr:nvSpPr>
      <xdr:spPr>
        <a:xfrm>
          <a:off x="7467600" y="52406550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299</xdr:row>
      <xdr:rowOff>123825</xdr:rowOff>
    </xdr:from>
    <xdr:to>
      <xdr:col>17</xdr:col>
      <xdr:colOff>638175</xdr:colOff>
      <xdr:row>299</xdr:row>
      <xdr:rowOff>123825</xdr:rowOff>
    </xdr:to>
    <xdr:sp>
      <xdr:nvSpPr>
        <xdr:cNvPr id="21" name="直線コネクタ 23"/>
        <xdr:cNvSpPr>
          <a:spLocks/>
        </xdr:cNvSpPr>
      </xdr:nvSpPr>
      <xdr:spPr>
        <a:xfrm>
          <a:off x="6696075" y="6395085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301</xdr:row>
      <xdr:rowOff>0</xdr:rowOff>
    </xdr:from>
    <xdr:to>
      <xdr:col>20</xdr:col>
      <xdr:colOff>66675</xdr:colOff>
      <xdr:row>307</xdr:row>
      <xdr:rowOff>152400</xdr:rowOff>
    </xdr:to>
    <xdr:pic>
      <xdr:nvPicPr>
        <xdr:cNvPr id="22" name="図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64265175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308</xdr:row>
      <xdr:rowOff>85725</xdr:rowOff>
    </xdr:from>
    <xdr:to>
      <xdr:col>17</xdr:col>
      <xdr:colOff>352425</xdr:colOff>
      <xdr:row>310</xdr:row>
      <xdr:rowOff>38100</xdr:rowOff>
    </xdr:to>
    <xdr:pic>
      <xdr:nvPicPr>
        <xdr:cNvPr id="23" name="図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6588442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302</xdr:row>
      <xdr:rowOff>104775</xdr:rowOff>
    </xdr:from>
    <xdr:to>
      <xdr:col>18</xdr:col>
      <xdr:colOff>542925</xdr:colOff>
      <xdr:row>304</xdr:row>
      <xdr:rowOff>161925</xdr:rowOff>
    </xdr:to>
    <xdr:sp>
      <xdr:nvSpPr>
        <xdr:cNvPr id="24" name="下矢印 26"/>
        <xdr:cNvSpPr>
          <a:spLocks/>
        </xdr:cNvSpPr>
      </xdr:nvSpPr>
      <xdr:spPr>
        <a:xfrm>
          <a:off x="7458075" y="64589025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356</xdr:row>
      <xdr:rowOff>123825</xdr:rowOff>
    </xdr:from>
    <xdr:to>
      <xdr:col>17</xdr:col>
      <xdr:colOff>638175</xdr:colOff>
      <xdr:row>356</xdr:row>
      <xdr:rowOff>123825</xdr:rowOff>
    </xdr:to>
    <xdr:sp>
      <xdr:nvSpPr>
        <xdr:cNvPr id="25" name="直線コネクタ 27"/>
        <xdr:cNvSpPr>
          <a:spLocks/>
        </xdr:cNvSpPr>
      </xdr:nvSpPr>
      <xdr:spPr>
        <a:xfrm>
          <a:off x="6696075" y="76133325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358</xdr:row>
      <xdr:rowOff>0</xdr:rowOff>
    </xdr:from>
    <xdr:to>
      <xdr:col>20</xdr:col>
      <xdr:colOff>66675</xdr:colOff>
      <xdr:row>364</xdr:row>
      <xdr:rowOff>152400</xdr:rowOff>
    </xdr:to>
    <xdr:pic>
      <xdr:nvPicPr>
        <xdr:cNvPr id="26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76447650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365</xdr:row>
      <xdr:rowOff>85725</xdr:rowOff>
    </xdr:from>
    <xdr:to>
      <xdr:col>17</xdr:col>
      <xdr:colOff>352425</xdr:colOff>
      <xdr:row>367</xdr:row>
      <xdr:rowOff>38100</xdr:rowOff>
    </xdr:to>
    <xdr:pic>
      <xdr:nvPicPr>
        <xdr:cNvPr id="27" name="図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7806690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266700</xdr:colOff>
      <xdr:row>359</xdr:row>
      <xdr:rowOff>104775</xdr:rowOff>
    </xdr:from>
    <xdr:to>
      <xdr:col>18</xdr:col>
      <xdr:colOff>533400</xdr:colOff>
      <xdr:row>361</xdr:row>
      <xdr:rowOff>161925</xdr:rowOff>
    </xdr:to>
    <xdr:sp>
      <xdr:nvSpPr>
        <xdr:cNvPr id="28" name="下矢印 30"/>
        <xdr:cNvSpPr>
          <a:spLocks/>
        </xdr:cNvSpPr>
      </xdr:nvSpPr>
      <xdr:spPr>
        <a:xfrm>
          <a:off x="7448550" y="76771500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413</xdr:row>
      <xdr:rowOff>123825</xdr:rowOff>
    </xdr:from>
    <xdr:to>
      <xdr:col>17</xdr:col>
      <xdr:colOff>638175</xdr:colOff>
      <xdr:row>413</xdr:row>
      <xdr:rowOff>123825</xdr:rowOff>
    </xdr:to>
    <xdr:sp>
      <xdr:nvSpPr>
        <xdr:cNvPr id="29" name="直線コネクタ 31"/>
        <xdr:cNvSpPr>
          <a:spLocks/>
        </xdr:cNvSpPr>
      </xdr:nvSpPr>
      <xdr:spPr>
        <a:xfrm>
          <a:off x="6696075" y="8831580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415</xdr:row>
      <xdr:rowOff>0</xdr:rowOff>
    </xdr:from>
    <xdr:to>
      <xdr:col>20</xdr:col>
      <xdr:colOff>66675</xdr:colOff>
      <xdr:row>421</xdr:row>
      <xdr:rowOff>152400</xdr:rowOff>
    </xdr:to>
    <xdr:pic>
      <xdr:nvPicPr>
        <xdr:cNvPr id="30" name="図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88630125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422</xdr:row>
      <xdr:rowOff>85725</xdr:rowOff>
    </xdr:from>
    <xdr:to>
      <xdr:col>17</xdr:col>
      <xdr:colOff>352425</xdr:colOff>
      <xdr:row>424</xdr:row>
      <xdr:rowOff>38100</xdr:rowOff>
    </xdr:to>
    <xdr:pic>
      <xdr:nvPicPr>
        <xdr:cNvPr id="31" name="図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9024937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416</xdr:row>
      <xdr:rowOff>104775</xdr:rowOff>
    </xdr:from>
    <xdr:to>
      <xdr:col>18</xdr:col>
      <xdr:colOff>542925</xdr:colOff>
      <xdr:row>418</xdr:row>
      <xdr:rowOff>161925</xdr:rowOff>
    </xdr:to>
    <xdr:sp>
      <xdr:nvSpPr>
        <xdr:cNvPr id="32" name="下矢印 34"/>
        <xdr:cNvSpPr>
          <a:spLocks/>
        </xdr:cNvSpPr>
      </xdr:nvSpPr>
      <xdr:spPr>
        <a:xfrm>
          <a:off x="7458075" y="88953975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470</xdr:row>
      <xdr:rowOff>123825</xdr:rowOff>
    </xdr:from>
    <xdr:to>
      <xdr:col>17</xdr:col>
      <xdr:colOff>638175</xdr:colOff>
      <xdr:row>470</xdr:row>
      <xdr:rowOff>123825</xdr:rowOff>
    </xdr:to>
    <xdr:sp>
      <xdr:nvSpPr>
        <xdr:cNvPr id="33" name="直線コネクタ 35"/>
        <xdr:cNvSpPr>
          <a:spLocks/>
        </xdr:cNvSpPr>
      </xdr:nvSpPr>
      <xdr:spPr>
        <a:xfrm>
          <a:off x="6696075" y="100498275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472</xdr:row>
      <xdr:rowOff>0</xdr:rowOff>
    </xdr:from>
    <xdr:to>
      <xdr:col>20</xdr:col>
      <xdr:colOff>66675</xdr:colOff>
      <xdr:row>478</xdr:row>
      <xdr:rowOff>152400</xdr:rowOff>
    </xdr:to>
    <xdr:pic>
      <xdr:nvPicPr>
        <xdr:cNvPr id="34" name="図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00812600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479</xdr:row>
      <xdr:rowOff>85725</xdr:rowOff>
    </xdr:from>
    <xdr:to>
      <xdr:col>17</xdr:col>
      <xdr:colOff>352425</xdr:colOff>
      <xdr:row>481</xdr:row>
      <xdr:rowOff>38100</xdr:rowOff>
    </xdr:to>
    <xdr:pic>
      <xdr:nvPicPr>
        <xdr:cNvPr id="35" name="図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0243185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473</xdr:row>
      <xdr:rowOff>104775</xdr:rowOff>
    </xdr:from>
    <xdr:to>
      <xdr:col>18</xdr:col>
      <xdr:colOff>542925</xdr:colOff>
      <xdr:row>475</xdr:row>
      <xdr:rowOff>161925</xdr:rowOff>
    </xdr:to>
    <xdr:sp>
      <xdr:nvSpPr>
        <xdr:cNvPr id="36" name="下矢印 38"/>
        <xdr:cNvSpPr>
          <a:spLocks/>
        </xdr:cNvSpPr>
      </xdr:nvSpPr>
      <xdr:spPr>
        <a:xfrm>
          <a:off x="7458075" y="101136450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527</xdr:row>
      <xdr:rowOff>123825</xdr:rowOff>
    </xdr:from>
    <xdr:to>
      <xdr:col>17</xdr:col>
      <xdr:colOff>638175</xdr:colOff>
      <xdr:row>527</xdr:row>
      <xdr:rowOff>123825</xdr:rowOff>
    </xdr:to>
    <xdr:sp>
      <xdr:nvSpPr>
        <xdr:cNvPr id="37" name="直線コネクタ 39"/>
        <xdr:cNvSpPr>
          <a:spLocks/>
        </xdr:cNvSpPr>
      </xdr:nvSpPr>
      <xdr:spPr>
        <a:xfrm>
          <a:off x="6696075" y="11268075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529</xdr:row>
      <xdr:rowOff>0</xdr:rowOff>
    </xdr:from>
    <xdr:to>
      <xdr:col>20</xdr:col>
      <xdr:colOff>66675</xdr:colOff>
      <xdr:row>535</xdr:row>
      <xdr:rowOff>152400</xdr:rowOff>
    </xdr:to>
    <xdr:pic>
      <xdr:nvPicPr>
        <xdr:cNvPr id="38" name="図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12995075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536</xdr:row>
      <xdr:rowOff>85725</xdr:rowOff>
    </xdr:from>
    <xdr:to>
      <xdr:col>17</xdr:col>
      <xdr:colOff>352425</xdr:colOff>
      <xdr:row>538</xdr:row>
      <xdr:rowOff>38100</xdr:rowOff>
    </xdr:to>
    <xdr:pic>
      <xdr:nvPicPr>
        <xdr:cNvPr id="39" name="図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1461432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530</xdr:row>
      <xdr:rowOff>104775</xdr:rowOff>
    </xdr:from>
    <xdr:to>
      <xdr:col>18</xdr:col>
      <xdr:colOff>523875</xdr:colOff>
      <xdr:row>532</xdr:row>
      <xdr:rowOff>161925</xdr:rowOff>
    </xdr:to>
    <xdr:sp>
      <xdr:nvSpPr>
        <xdr:cNvPr id="40" name="下矢印 42"/>
        <xdr:cNvSpPr>
          <a:spLocks/>
        </xdr:cNvSpPr>
      </xdr:nvSpPr>
      <xdr:spPr>
        <a:xfrm>
          <a:off x="7439025" y="113318925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584</xdr:row>
      <xdr:rowOff>123825</xdr:rowOff>
    </xdr:from>
    <xdr:to>
      <xdr:col>17</xdr:col>
      <xdr:colOff>638175</xdr:colOff>
      <xdr:row>584</xdr:row>
      <xdr:rowOff>123825</xdr:rowOff>
    </xdr:to>
    <xdr:sp>
      <xdr:nvSpPr>
        <xdr:cNvPr id="41" name="直線コネクタ 43"/>
        <xdr:cNvSpPr>
          <a:spLocks/>
        </xdr:cNvSpPr>
      </xdr:nvSpPr>
      <xdr:spPr>
        <a:xfrm>
          <a:off x="6696075" y="124863225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586</xdr:row>
      <xdr:rowOff>0</xdr:rowOff>
    </xdr:from>
    <xdr:to>
      <xdr:col>20</xdr:col>
      <xdr:colOff>66675</xdr:colOff>
      <xdr:row>592</xdr:row>
      <xdr:rowOff>152400</xdr:rowOff>
    </xdr:to>
    <xdr:pic>
      <xdr:nvPicPr>
        <xdr:cNvPr id="42" name="図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25177550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593</xdr:row>
      <xdr:rowOff>85725</xdr:rowOff>
    </xdr:from>
    <xdr:to>
      <xdr:col>17</xdr:col>
      <xdr:colOff>352425</xdr:colOff>
      <xdr:row>595</xdr:row>
      <xdr:rowOff>38100</xdr:rowOff>
    </xdr:to>
    <xdr:pic>
      <xdr:nvPicPr>
        <xdr:cNvPr id="43" name="図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2679680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587</xdr:row>
      <xdr:rowOff>104775</xdr:rowOff>
    </xdr:from>
    <xdr:to>
      <xdr:col>18</xdr:col>
      <xdr:colOff>523875</xdr:colOff>
      <xdr:row>589</xdr:row>
      <xdr:rowOff>161925</xdr:rowOff>
    </xdr:to>
    <xdr:sp>
      <xdr:nvSpPr>
        <xdr:cNvPr id="44" name="下矢印 46"/>
        <xdr:cNvSpPr>
          <a:spLocks/>
        </xdr:cNvSpPr>
      </xdr:nvSpPr>
      <xdr:spPr>
        <a:xfrm>
          <a:off x="7439025" y="125501400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641</xdr:row>
      <xdr:rowOff>123825</xdr:rowOff>
    </xdr:from>
    <xdr:to>
      <xdr:col>17</xdr:col>
      <xdr:colOff>638175</xdr:colOff>
      <xdr:row>641</xdr:row>
      <xdr:rowOff>123825</xdr:rowOff>
    </xdr:to>
    <xdr:sp>
      <xdr:nvSpPr>
        <xdr:cNvPr id="45" name="直線コネクタ 47"/>
        <xdr:cNvSpPr>
          <a:spLocks/>
        </xdr:cNvSpPr>
      </xdr:nvSpPr>
      <xdr:spPr>
        <a:xfrm>
          <a:off x="6696075" y="13704570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643</xdr:row>
      <xdr:rowOff>0</xdr:rowOff>
    </xdr:from>
    <xdr:to>
      <xdr:col>20</xdr:col>
      <xdr:colOff>66675</xdr:colOff>
      <xdr:row>649</xdr:row>
      <xdr:rowOff>152400</xdr:rowOff>
    </xdr:to>
    <xdr:pic>
      <xdr:nvPicPr>
        <xdr:cNvPr id="46" name="図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37360025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650</xdr:row>
      <xdr:rowOff>85725</xdr:rowOff>
    </xdr:from>
    <xdr:to>
      <xdr:col>17</xdr:col>
      <xdr:colOff>352425</xdr:colOff>
      <xdr:row>652</xdr:row>
      <xdr:rowOff>38100</xdr:rowOff>
    </xdr:to>
    <xdr:pic>
      <xdr:nvPicPr>
        <xdr:cNvPr id="47" name="図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3897927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247650</xdr:colOff>
      <xdr:row>644</xdr:row>
      <xdr:rowOff>104775</xdr:rowOff>
    </xdr:from>
    <xdr:to>
      <xdr:col>18</xdr:col>
      <xdr:colOff>514350</xdr:colOff>
      <xdr:row>646</xdr:row>
      <xdr:rowOff>161925</xdr:rowOff>
    </xdr:to>
    <xdr:sp>
      <xdr:nvSpPr>
        <xdr:cNvPr id="48" name="下矢印 50"/>
        <xdr:cNvSpPr>
          <a:spLocks/>
        </xdr:cNvSpPr>
      </xdr:nvSpPr>
      <xdr:spPr>
        <a:xfrm>
          <a:off x="7429500" y="137683875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698</xdr:row>
      <xdr:rowOff>123825</xdr:rowOff>
    </xdr:from>
    <xdr:to>
      <xdr:col>17</xdr:col>
      <xdr:colOff>638175</xdr:colOff>
      <xdr:row>698</xdr:row>
      <xdr:rowOff>123825</xdr:rowOff>
    </xdr:to>
    <xdr:sp>
      <xdr:nvSpPr>
        <xdr:cNvPr id="49" name="直線コネクタ 51"/>
        <xdr:cNvSpPr>
          <a:spLocks/>
        </xdr:cNvSpPr>
      </xdr:nvSpPr>
      <xdr:spPr>
        <a:xfrm>
          <a:off x="6696075" y="149228175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700</xdr:row>
      <xdr:rowOff>0</xdr:rowOff>
    </xdr:from>
    <xdr:to>
      <xdr:col>20</xdr:col>
      <xdr:colOff>66675</xdr:colOff>
      <xdr:row>706</xdr:row>
      <xdr:rowOff>152400</xdr:rowOff>
    </xdr:to>
    <xdr:pic>
      <xdr:nvPicPr>
        <xdr:cNvPr id="50" name="図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49542500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707</xdr:row>
      <xdr:rowOff>85725</xdr:rowOff>
    </xdr:from>
    <xdr:to>
      <xdr:col>17</xdr:col>
      <xdr:colOff>352425</xdr:colOff>
      <xdr:row>709</xdr:row>
      <xdr:rowOff>38100</xdr:rowOff>
    </xdr:to>
    <xdr:pic>
      <xdr:nvPicPr>
        <xdr:cNvPr id="51" name="図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5116175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701</xdr:row>
      <xdr:rowOff>104775</xdr:rowOff>
    </xdr:from>
    <xdr:to>
      <xdr:col>18</xdr:col>
      <xdr:colOff>523875</xdr:colOff>
      <xdr:row>703</xdr:row>
      <xdr:rowOff>161925</xdr:rowOff>
    </xdr:to>
    <xdr:sp>
      <xdr:nvSpPr>
        <xdr:cNvPr id="52" name="下矢印 54"/>
        <xdr:cNvSpPr>
          <a:spLocks/>
        </xdr:cNvSpPr>
      </xdr:nvSpPr>
      <xdr:spPr>
        <a:xfrm>
          <a:off x="7439025" y="149866350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755</xdr:row>
      <xdr:rowOff>123825</xdr:rowOff>
    </xdr:from>
    <xdr:to>
      <xdr:col>17</xdr:col>
      <xdr:colOff>638175</xdr:colOff>
      <xdr:row>755</xdr:row>
      <xdr:rowOff>123825</xdr:rowOff>
    </xdr:to>
    <xdr:sp>
      <xdr:nvSpPr>
        <xdr:cNvPr id="53" name="直線コネクタ 55"/>
        <xdr:cNvSpPr>
          <a:spLocks/>
        </xdr:cNvSpPr>
      </xdr:nvSpPr>
      <xdr:spPr>
        <a:xfrm>
          <a:off x="6696075" y="16141065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757</xdr:row>
      <xdr:rowOff>0</xdr:rowOff>
    </xdr:from>
    <xdr:to>
      <xdr:col>20</xdr:col>
      <xdr:colOff>66675</xdr:colOff>
      <xdr:row>763</xdr:row>
      <xdr:rowOff>152400</xdr:rowOff>
    </xdr:to>
    <xdr:pic>
      <xdr:nvPicPr>
        <xdr:cNvPr id="54" name="図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61724975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764</xdr:row>
      <xdr:rowOff>85725</xdr:rowOff>
    </xdr:from>
    <xdr:to>
      <xdr:col>17</xdr:col>
      <xdr:colOff>352425</xdr:colOff>
      <xdr:row>766</xdr:row>
      <xdr:rowOff>38100</xdr:rowOff>
    </xdr:to>
    <xdr:pic>
      <xdr:nvPicPr>
        <xdr:cNvPr id="55" name="図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6334422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266700</xdr:colOff>
      <xdr:row>758</xdr:row>
      <xdr:rowOff>104775</xdr:rowOff>
    </xdr:from>
    <xdr:to>
      <xdr:col>18</xdr:col>
      <xdr:colOff>533400</xdr:colOff>
      <xdr:row>760</xdr:row>
      <xdr:rowOff>161925</xdr:rowOff>
    </xdr:to>
    <xdr:sp>
      <xdr:nvSpPr>
        <xdr:cNvPr id="56" name="下矢印 58"/>
        <xdr:cNvSpPr>
          <a:spLocks/>
        </xdr:cNvSpPr>
      </xdr:nvSpPr>
      <xdr:spPr>
        <a:xfrm>
          <a:off x="7448550" y="162048825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812</xdr:row>
      <xdr:rowOff>123825</xdr:rowOff>
    </xdr:from>
    <xdr:to>
      <xdr:col>17</xdr:col>
      <xdr:colOff>638175</xdr:colOff>
      <xdr:row>812</xdr:row>
      <xdr:rowOff>123825</xdr:rowOff>
    </xdr:to>
    <xdr:sp>
      <xdr:nvSpPr>
        <xdr:cNvPr id="57" name="直線コネクタ 59"/>
        <xdr:cNvSpPr>
          <a:spLocks/>
        </xdr:cNvSpPr>
      </xdr:nvSpPr>
      <xdr:spPr>
        <a:xfrm>
          <a:off x="6696075" y="173593125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814</xdr:row>
      <xdr:rowOff>0</xdr:rowOff>
    </xdr:from>
    <xdr:to>
      <xdr:col>20</xdr:col>
      <xdr:colOff>66675</xdr:colOff>
      <xdr:row>820</xdr:row>
      <xdr:rowOff>152400</xdr:rowOff>
    </xdr:to>
    <xdr:pic>
      <xdr:nvPicPr>
        <xdr:cNvPr id="58" name="図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73907450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821</xdr:row>
      <xdr:rowOff>85725</xdr:rowOff>
    </xdr:from>
    <xdr:to>
      <xdr:col>17</xdr:col>
      <xdr:colOff>352425</xdr:colOff>
      <xdr:row>823</xdr:row>
      <xdr:rowOff>38100</xdr:rowOff>
    </xdr:to>
    <xdr:pic>
      <xdr:nvPicPr>
        <xdr:cNvPr id="59" name="図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7552670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238125</xdr:colOff>
      <xdr:row>815</xdr:row>
      <xdr:rowOff>104775</xdr:rowOff>
    </xdr:from>
    <xdr:to>
      <xdr:col>18</xdr:col>
      <xdr:colOff>504825</xdr:colOff>
      <xdr:row>817</xdr:row>
      <xdr:rowOff>161925</xdr:rowOff>
    </xdr:to>
    <xdr:sp>
      <xdr:nvSpPr>
        <xdr:cNvPr id="60" name="下矢印 62"/>
        <xdr:cNvSpPr>
          <a:spLocks/>
        </xdr:cNvSpPr>
      </xdr:nvSpPr>
      <xdr:spPr>
        <a:xfrm>
          <a:off x="7419975" y="174231300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869</xdr:row>
      <xdr:rowOff>123825</xdr:rowOff>
    </xdr:from>
    <xdr:to>
      <xdr:col>17</xdr:col>
      <xdr:colOff>638175</xdr:colOff>
      <xdr:row>869</xdr:row>
      <xdr:rowOff>123825</xdr:rowOff>
    </xdr:to>
    <xdr:sp>
      <xdr:nvSpPr>
        <xdr:cNvPr id="61" name="直線コネクタ 63"/>
        <xdr:cNvSpPr>
          <a:spLocks/>
        </xdr:cNvSpPr>
      </xdr:nvSpPr>
      <xdr:spPr>
        <a:xfrm>
          <a:off x="6696075" y="18577560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871</xdr:row>
      <xdr:rowOff>0</xdr:rowOff>
    </xdr:from>
    <xdr:to>
      <xdr:col>20</xdr:col>
      <xdr:colOff>66675</xdr:colOff>
      <xdr:row>877</xdr:row>
      <xdr:rowOff>152400</xdr:rowOff>
    </xdr:to>
    <xdr:pic>
      <xdr:nvPicPr>
        <xdr:cNvPr id="62" name="図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86089925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878</xdr:row>
      <xdr:rowOff>85725</xdr:rowOff>
    </xdr:from>
    <xdr:to>
      <xdr:col>17</xdr:col>
      <xdr:colOff>352425</xdr:colOff>
      <xdr:row>880</xdr:row>
      <xdr:rowOff>38100</xdr:rowOff>
    </xdr:to>
    <xdr:pic>
      <xdr:nvPicPr>
        <xdr:cNvPr id="63" name="図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8770917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872</xdr:row>
      <xdr:rowOff>104775</xdr:rowOff>
    </xdr:from>
    <xdr:to>
      <xdr:col>18</xdr:col>
      <xdr:colOff>523875</xdr:colOff>
      <xdr:row>874</xdr:row>
      <xdr:rowOff>161925</xdr:rowOff>
    </xdr:to>
    <xdr:sp>
      <xdr:nvSpPr>
        <xdr:cNvPr id="64" name="下矢印 66"/>
        <xdr:cNvSpPr>
          <a:spLocks/>
        </xdr:cNvSpPr>
      </xdr:nvSpPr>
      <xdr:spPr>
        <a:xfrm>
          <a:off x="7439025" y="186413775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926</xdr:row>
      <xdr:rowOff>123825</xdr:rowOff>
    </xdr:from>
    <xdr:to>
      <xdr:col>17</xdr:col>
      <xdr:colOff>638175</xdr:colOff>
      <xdr:row>926</xdr:row>
      <xdr:rowOff>123825</xdr:rowOff>
    </xdr:to>
    <xdr:sp>
      <xdr:nvSpPr>
        <xdr:cNvPr id="65" name="直線コネクタ 67"/>
        <xdr:cNvSpPr>
          <a:spLocks/>
        </xdr:cNvSpPr>
      </xdr:nvSpPr>
      <xdr:spPr>
        <a:xfrm>
          <a:off x="6696075" y="197958075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928</xdr:row>
      <xdr:rowOff>0</xdr:rowOff>
    </xdr:from>
    <xdr:to>
      <xdr:col>20</xdr:col>
      <xdr:colOff>66675</xdr:colOff>
      <xdr:row>934</xdr:row>
      <xdr:rowOff>152400</xdr:rowOff>
    </xdr:to>
    <xdr:pic>
      <xdr:nvPicPr>
        <xdr:cNvPr id="66" name="図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98272400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935</xdr:row>
      <xdr:rowOff>85725</xdr:rowOff>
    </xdr:from>
    <xdr:to>
      <xdr:col>17</xdr:col>
      <xdr:colOff>352425</xdr:colOff>
      <xdr:row>937</xdr:row>
      <xdr:rowOff>38100</xdr:rowOff>
    </xdr:to>
    <xdr:pic>
      <xdr:nvPicPr>
        <xdr:cNvPr id="67" name="図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9989165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929</xdr:row>
      <xdr:rowOff>123825</xdr:rowOff>
    </xdr:from>
    <xdr:to>
      <xdr:col>18</xdr:col>
      <xdr:colOff>542925</xdr:colOff>
      <xdr:row>931</xdr:row>
      <xdr:rowOff>180975</xdr:rowOff>
    </xdr:to>
    <xdr:sp>
      <xdr:nvSpPr>
        <xdr:cNvPr id="68" name="下矢印 70"/>
        <xdr:cNvSpPr>
          <a:spLocks/>
        </xdr:cNvSpPr>
      </xdr:nvSpPr>
      <xdr:spPr>
        <a:xfrm>
          <a:off x="7458075" y="198615300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983</xdr:row>
      <xdr:rowOff>123825</xdr:rowOff>
    </xdr:from>
    <xdr:to>
      <xdr:col>17</xdr:col>
      <xdr:colOff>638175</xdr:colOff>
      <xdr:row>983</xdr:row>
      <xdr:rowOff>123825</xdr:rowOff>
    </xdr:to>
    <xdr:sp>
      <xdr:nvSpPr>
        <xdr:cNvPr id="69" name="直線コネクタ 71"/>
        <xdr:cNvSpPr>
          <a:spLocks/>
        </xdr:cNvSpPr>
      </xdr:nvSpPr>
      <xdr:spPr>
        <a:xfrm>
          <a:off x="6696075" y="21014055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985</xdr:row>
      <xdr:rowOff>0</xdr:rowOff>
    </xdr:from>
    <xdr:to>
      <xdr:col>20</xdr:col>
      <xdr:colOff>66675</xdr:colOff>
      <xdr:row>991</xdr:row>
      <xdr:rowOff>152400</xdr:rowOff>
    </xdr:to>
    <xdr:pic>
      <xdr:nvPicPr>
        <xdr:cNvPr id="70" name="図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10454875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992</xdr:row>
      <xdr:rowOff>85725</xdr:rowOff>
    </xdr:from>
    <xdr:to>
      <xdr:col>17</xdr:col>
      <xdr:colOff>352425</xdr:colOff>
      <xdr:row>994</xdr:row>
      <xdr:rowOff>38100</xdr:rowOff>
    </xdr:to>
    <xdr:pic>
      <xdr:nvPicPr>
        <xdr:cNvPr id="71" name="図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21207412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238125</xdr:colOff>
      <xdr:row>986</xdr:row>
      <xdr:rowOff>104775</xdr:rowOff>
    </xdr:from>
    <xdr:to>
      <xdr:col>18</xdr:col>
      <xdr:colOff>504825</xdr:colOff>
      <xdr:row>988</xdr:row>
      <xdr:rowOff>161925</xdr:rowOff>
    </xdr:to>
    <xdr:sp>
      <xdr:nvSpPr>
        <xdr:cNvPr id="72" name="下矢印 74"/>
        <xdr:cNvSpPr>
          <a:spLocks/>
        </xdr:cNvSpPr>
      </xdr:nvSpPr>
      <xdr:spPr>
        <a:xfrm>
          <a:off x="7419975" y="210778725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1040</xdr:row>
      <xdr:rowOff>123825</xdr:rowOff>
    </xdr:from>
    <xdr:to>
      <xdr:col>17</xdr:col>
      <xdr:colOff>638175</xdr:colOff>
      <xdr:row>1040</xdr:row>
      <xdr:rowOff>123825</xdr:rowOff>
    </xdr:to>
    <xdr:sp>
      <xdr:nvSpPr>
        <xdr:cNvPr id="73" name="直線コネクタ 75"/>
        <xdr:cNvSpPr>
          <a:spLocks/>
        </xdr:cNvSpPr>
      </xdr:nvSpPr>
      <xdr:spPr>
        <a:xfrm>
          <a:off x="6696075" y="222323025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1042</xdr:row>
      <xdr:rowOff>0</xdr:rowOff>
    </xdr:from>
    <xdr:to>
      <xdr:col>20</xdr:col>
      <xdr:colOff>66675</xdr:colOff>
      <xdr:row>1048</xdr:row>
      <xdr:rowOff>152400</xdr:rowOff>
    </xdr:to>
    <xdr:pic>
      <xdr:nvPicPr>
        <xdr:cNvPr id="74" name="図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22637350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1049</xdr:row>
      <xdr:rowOff>85725</xdr:rowOff>
    </xdr:from>
    <xdr:to>
      <xdr:col>17</xdr:col>
      <xdr:colOff>352425</xdr:colOff>
      <xdr:row>1051</xdr:row>
      <xdr:rowOff>38100</xdr:rowOff>
    </xdr:to>
    <xdr:pic>
      <xdr:nvPicPr>
        <xdr:cNvPr id="75" name="図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22425660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238125</xdr:colOff>
      <xdr:row>1043</xdr:row>
      <xdr:rowOff>104775</xdr:rowOff>
    </xdr:from>
    <xdr:to>
      <xdr:col>18</xdr:col>
      <xdr:colOff>504825</xdr:colOff>
      <xdr:row>1045</xdr:row>
      <xdr:rowOff>161925</xdr:rowOff>
    </xdr:to>
    <xdr:sp>
      <xdr:nvSpPr>
        <xdr:cNvPr id="76" name="下矢印 78"/>
        <xdr:cNvSpPr>
          <a:spLocks/>
        </xdr:cNvSpPr>
      </xdr:nvSpPr>
      <xdr:spPr>
        <a:xfrm>
          <a:off x="7419975" y="222961200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1097</xdr:row>
      <xdr:rowOff>123825</xdr:rowOff>
    </xdr:from>
    <xdr:to>
      <xdr:col>17</xdr:col>
      <xdr:colOff>638175</xdr:colOff>
      <xdr:row>1097</xdr:row>
      <xdr:rowOff>123825</xdr:rowOff>
    </xdr:to>
    <xdr:sp>
      <xdr:nvSpPr>
        <xdr:cNvPr id="77" name="直線コネクタ 79"/>
        <xdr:cNvSpPr>
          <a:spLocks/>
        </xdr:cNvSpPr>
      </xdr:nvSpPr>
      <xdr:spPr>
        <a:xfrm>
          <a:off x="6696075" y="23450550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1099</xdr:row>
      <xdr:rowOff>0</xdr:rowOff>
    </xdr:from>
    <xdr:to>
      <xdr:col>20</xdr:col>
      <xdr:colOff>66675</xdr:colOff>
      <xdr:row>1105</xdr:row>
      <xdr:rowOff>152400</xdr:rowOff>
    </xdr:to>
    <xdr:pic>
      <xdr:nvPicPr>
        <xdr:cNvPr id="78" name="図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34819825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1106</xdr:row>
      <xdr:rowOff>85725</xdr:rowOff>
    </xdr:from>
    <xdr:to>
      <xdr:col>17</xdr:col>
      <xdr:colOff>352425</xdr:colOff>
      <xdr:row>1108</xdr:row>
      <xdr:rowOff>38100</xdr:rowOff>
    </xdr:to>
    <xdr:pic>
      <xdr:nvPicPr>
        <xdr:cNvPr id="79" name="図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23643907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266700</xdr:colOff>
      <xdr:row>1100</xdr:row>
      <xdr:rowOff>104775</xdr:rowOff>
    </xdr:from>
    <xdr:to>
      <xdr:col>18</xdr:col>
      <xdr:colOff>533400</xdr:colOff>
      <xdr:row>1102</xdr:row>
      <xdr:rowOff>161925</xdr:rowOff>
    </xdr:to>
    <xdr:sp>
      <xdr:nvSpPr>
        <xdr:cNvPr id="80" name="下矢印 82"/>
        <xdr:cNvSpPr>
          <a:spLocks/>
        </xdr:cNvSpPr>
      </xdr:nvSpPr>
      <xdr:spPr>
        <a:xfrm>
          <a:off x="7448550" y="235143675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1154</xdr:row>
      <xdr:rowOff>123825</xdr:rowOff>
    </xdr:from>
    <xdr:to>
      <xdr:col>17</xdr:col>
      <xdr:colOff>638175</xdr:colOff>
      <xdr:row>1154</xdr:row>
      <xdr:rowOff>123825</xdr:rowOff>
    </xdr:to>
    <xdr:sp>
      <xdr:nvSpPr>
        <xdr:cNvPr id="81" name="直線コネクタ 83"/>
        <xdr:cNvSpPr>
          <a:spLocks/>
        </xdr:cNvSpPr>
      </xdr:nvSpPr>
      <xdr:spPr>
        <a:xfrm>
          <a:off x="6696075" y="246687975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1156</xdr:row>
      <xdr:rowOff>0</xdr:rowOff>
    </xdr:from>
    <xdr:to>
      <xdr:col>20</xdr:col>
      <xdr:colOff>66675</xdr:colOff>
      <xdr:row>1162</xdr:row>
      <xdr:rowOff>152400</xdr:rowOff>
    </xdr:to>
    <xdr:pic>
      <xdr:nvPicPr>
        <xdr:cNvPr id="82" name="図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47002300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1163</xdr:row>
      <xdr:rowOff>85725</xdr:rowOff>
    </xdr:from>
    <xdr:to>
      <xdr:col>17</xdr:col>
      <xdr:colOff>352425</xdr:colOff>
      <xdr:row>1165</xdr:row>
      <xdr:rowOff>38100</xdr:rowOff>
    </xdr:to>
    <xdr:pic>
      <xdr:nvPicPr>
        <xdr:cNvPr id="83" name="図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24862155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1157</xdr:row>
      <xdr:rowOff>104775</xdr:rowOff>
    </xdr:from>
    <xdr:to>
      <xdr:col>18</xdr:col>
      <xdr:colOff>495300</xdr:colOff>
      <xdr:row>1159</xdr:row>
      <xdr:rowOff>161925</xdr:rowOff>
    </xdr:to>
    <xdr:sp>
      <xdr:nvSpPr>
        <xdr:cNvPr id="84" name="下矢印 86"/>
        <xdr:cNvSpPr>
          <a:spLocks/>
        </xdr:cNvSpPr>
      </xdr:nvSpPr>
      <xdr:spPr>
        <a:xfrm>
          <a:off x="7410450" y="247326150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1211</xdr:row>
      <xdr:rowOff>123825</xdr:rowOff>
    </xdr:from>
    <xdr:to>
      <xdr:col>17</xdr:col>
      <xdr:colOff>638175</xdr:colOff>
      <xdr:row>1211</xdr:row>
      <xdr:rowOff>123825</xdr:rowOff>
    </xdr:to>
    <xdr:sp>
      <xdr:nvSpPr>
        <xdr:cNvPr id="85" name="直線コネクタ 87"/>
        <xdr:cNvSpPr>
          <a:spLocks/>
        </xdr:cNvSpPr>
      </xdr:nvSpPr>
      <xdr:spPr>
        <a:xfrm>
          <a:off x="6696075" y="25887045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1213</xdr:row>
      <xdr:rowOff>0</xdr:rowOff>
    </xdr:from>
    <xdr:to>
      <xdr:col>20</xdr:col>
      <xdr:colOff>66675</xdr:colOff>
      <xdr:row>1219</xdr:row>
      <xdr:rowOff>152400</xdr:rowOff>
    </xdr:to>
    <xdr:pic>
      <xdr:nvPicPr>
        <xdr:cNvPr id="86" name="図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59184775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1220</xdr:row>
      <xdr:rowOff>85725</xdr:rowOff>
    </xdr:from>
    <xdr:to>
      <xdr:col>17</xdr:col>
      <xdr:colOff>352425</xdr:colOff>
      <xdr:row>1222</xdr:row>
      <xdr:rowOff>38100</xdr:rowOff>
    </xdr:to>
    <xdr:pic>
      <xdr:nvPicPr>
        <xdr:cNvPr id="87" name="図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26080402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1214</xdr:row>
      <xdr:rowOff>104775</xdr:rowOff>
    </xdr:from>
    <xdr:to>
      <xdr:col>18</xdr:col>
      <xdr:colOff>523875</xdr:colOff>
      <xdr:row>1216</xdr:row>
      <xdr:rowOff>161925</xdr:rowOff>
    </xdr:to>
    <xdr:sp>
      <xdr:nvSpPr>
        <xdr:cNvPr id="88" name="下矢印 90"/>
        <xdr:cNvSpPr>
          <a:spLocks/>
        </xdr:cNvSpPr>
      </xdr:nvSpPr>
      <xdr:spPr>
        <a:xfrm>
          <a:off x="7439025" y="259508625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1268</xdr:row>
      <xdr:rowOff>123825</xdr:rowOff>
    </xdr:from>
    <xdr:to>
      <xdr:col>17</xdr:col>
      <xdr:colOff>638175</xdr:colOff>
      <xdr:row>1268</xdr:row>
      <xdr:rowOff>123825</xdr:rowOff>
    </xdr:to>
    <xdr:sp>
      <xdr:nvSpPr>
        <xdr:cNvPr id="89" name="直線コネクタ 91"/>
        <xdr:cNvSpPr>
          <a:spLocks/>
        </xdr:cNvSpPr>
      </xdr:nvSpPr>
      <xdr:spPr>
        <a:xfrm>
          <a:off x="6696075" y="271052925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1270</xdr:row>
      <xdr:rowOff>0</xdr:rowOff>
    </xdr:from>
    <xdr:to>
      <xdr:col>20</xdr:col>
      <xdr:colOff>66675</xdr:colOff>
      <xdr:row>1276</xdr:row>
      <xdr:rowOff>152400</xdr:rowOff>
    </xdr:to>
    <xdr:pic>
      <xdr:nvPicPr>
        <xdr:cNvPr id="90" name="図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71367250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1277</xdr:row>
      <xdr:rowOff>85725</xdr:rowOff>
    </xdr:from>
    <xdr:to>
      <xdr:col>17</xdr:col>
      <xdr:colOff>352425</xdr:colOff>
      <xdr:row>1279</xdr:row>
      <xdr:rowOff>38100</xdr:rowOff>
    </xdr:to>
    <xdr:pic>
      <xdr:nvPicPr>
        <xdr:cNvPr id="91" name="図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27298650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1271</xdr:row>
      <xdr:rowOff>104775</xdr:rowOff>
    </xdr:from>
    <xdr:to>
      <xdr:col>18</xdr:col>
      <xdr:colOff>523875</xdr:colOff>
      <xdr:row>1273</xdr:row>
      <xdr:rowOff>161925</xdr:rowOff>
    </xdr:to>
    <xdr:sp>
      <xdr:nvSpPr>
        <xdr:cNvPr id="92" name="下矢印 94"/>
        <xdr:cNvSpPr>
          <a:spLocks/>
        </xdr:cNvSpPr>
      </xdr:nvSpPr>
      <xdr:spPr>
        <a:xfrm>
          <a:off x="7439025" y="271691100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1325</xdr:row>
      <xdr:rowOff>123825</xdr:rowOff>
    </xdr:from>
    <xdr:to>
      <xdr:col>17</xdr:col>
      <xdr:colOff>638175</xdr:colOff>
      <xdr:row>1325</xdr:row>
      <xdr:rowOff>123825</xdr:rowOff>
    </xdr:to>
    <xdr:sp>
      <xdr:nvSpPr>
        <xdr:cNvPr id="93" name="直線コネクタ 95"/>
        <xdr:cNvSpPr>
          <a:spLocks/>
        </xdr:cNvSpPr>
      </xdr:nvSpPr>
      <xdr:spPr>
        <a:xfrm>
          <a:off x="6696075" y="28323540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1327</xdr:row>
      <xdr:rowOff>0</xdr:rowOff>
    </xdr:from>
    <xdr:to>
      <xdr:col>20</xdr:col>
      <xdr:colOff>66675</xdr:colOff>
      <xdr:row>1333</xdr:row>
      <xdr:rowOff>152400</xdr:rowOff>
    </xdr:to>
    <xdr:pic>
      <xdr:nvPicPr>
        <xdr:cNvPr id="94" name="図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83549725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1334</xdr:row>
      <xdr:rowOff>85725</xdr:rowOff>
    </xdr:from>
    <xdr:to>
      <xdr:col>17</xdr:col>
      <xdr:colOff>352425</xdr:colOff>
      <xdr:row>1336</xdr:row>
      <xdr:rowOff>38100</xdr:rowOff>
    </xdr:to>
    <xdr:pic>
      <xdr:nvPicPr>
        <xdr:cNvPr id="95" name="図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285168975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247650</xdr:colOff>
      <xdr:row>1328</xdr:row>
      <xdr:rowOff>104775</xdr:rowOff>
    </xdr:from>
    <xdr:to>
      <xdr:col>18</xdr:col>
      <xdr:colOff>514350</xdr:colOff>
      <xdr:row>1330</xdr:row>
      <xdr:rowOff>161925</xdr:rowOff>
    </xdr:to>
    <xdr:sp>
      <xdr:nvSpPr>
        <xdr:cNvPr id="96" name="下矢印 98"/>
        <xdr:cNvSpPr>
          <a:spLocks/>
        </xdr:cNvSpPr>
      </xdr:nvSpPr>
      <xdr:spPr>
        <a:xfrm>
          <a:off x="7429500" y="283873575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1382</xdr:row>
      <xdr:rowOff>123825</xdr:rowOff>
    </xdr:from>
    <xdr:to>
      <xdr:col>17</xdr:col>
      <xdr:colOff>638175</xdr:colOff>
      <xdr:row>1382</xdr:row>
      <xdr:rowOff>123825</xdr:rowOff>
    </xdr:to>
    <xdr:sp>
      <xdr:nvSpPr>
        <xdr:cNvPr id="97" name="直線コネクタ 99"/>
        <xdr:cNvSpPr>
          <a:spLocks/>
        </xdr:cNvSpPr>
      </xdr:nvSpPr>
      <xdr:spPr>
        <a:xfrm>
          <a:off x="6696075" y="295417875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47625</xdr:colOff>
      <xdr:row>1384</xdr:row>
      <xdr:rowOff>0</xdr:rowOff>
    </xdr:from>
    <xdr:to>
      <xdr:col>20</xdr:col>
      <xdr:colOff>66675</xdr:colOff>
      <xdr:row>1390</xdr:row>
      <xdr:rowOff>152400</xdr:rowOff>
    </xdr:to>
    <xdr:pic>
      <xdr:nvPicPr>
        <xdr:cNvPr id="98" name="図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95732200"/>
          <a:ext cx="1990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1391</xdr:row>
      <xdr:rowOff>85725</xdr:rowOff>
    </xdr:from>
    <xdr:to>
      <xdr:col>17</xdr:col>
      <xdr:colOff>352425</xdr:colOff>
      <xdr:row>1393</xdr:row>
      <xdr:rowOff>38100</xdr:rowOff>
    </xdr:to>
    <xdr:pic>
      <xdr:nvPicPr>
        <xdr:cNvPr id="99" name="図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297351450"/>
          <a:ext cx="314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238125</xdr:colOff>
      <xdr:row>1385</xdr:row>
      <xdr:rowOff>104775</xdr:rowOff>
    </xdr:from>
    <xdr:to>
      <xdr:col>18</xdr:col>
      <xdr:colOff>504825</xdr:colOff>
      <xdr:row>1387</xdr:row>
      <xdr:rowOff>161925</xdr:rowOff>
    </xdr:to>
    <xdr:sp>
      <xdr:nvSpPr>
        <xdr:cNvPr id="100" name="下矢印 102"/>
        <xdr:cNvSpPr>
          <a:spLocks/>
        </xdr:cNvSpPr>
      </xdr:nvSpPr>
      <xdr:spPr>
        <a:xfrm>
          <a:off x="7419975" y="296056050"/>
          <a:ext cx="266700" cy="495300"/>
        </a:xfrm>
        <a:prstGeom prst="downArrow">
          <a:avLst>
            <a:gd name="adj" fmla="val 1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38100</xdr:colOff>
      <xdr:row>3</xdr:row>
      <xdr:rowOff>38100</xdr:rowOff>
    </xdr:from>
    <xdr:to>
      <xdr:col>18</xdr:col>
      <xdr:colOff>571500</xdr:colOff>
      <xdr:row>9</xdr:row>
      <xdr:rowOff>85725</xdr:rowOff>
    </xdr:to>
    <xdr:pic>
      <xdr:nvPicPr>
        <xdr:cNvPr id="101" name="図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695325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60</xdr:row>
      <xdr:rowOff>38100</xdr:rowOff>
    </xdr:from>
    <xdr:to>
      <xdr:col>18</xdr:col>
      <xdr:colOff>571500</xdr:colOff>
      <xdr:row>66</xdr:row>
      <xdr:rowOff>171450</xdr:rowOff>
    </xdr:to>
    <xdr:pic>
      <xdr:nvPicPr>
        <xdr:cNvPr id="102" name="図 1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2963525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117</xdr:row>
      <xdr:rowOff>38100</xdr:rowOff>
    </xdr:from>
    <xdr:to>
      <xdr:col>18</xdr:col>
      <xdr:colOff>571500</xdr:colOff>
      <xdr:row>123</xdr:row>
      <xdr:rowOff>171450</xdr:rowOff>
    </xdr:to>
    <xdr:pic>
      <xdr:nvPicPr>
        <xdr:cNvPr id="103" name="図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25146000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174</xdr:row>
      <xdr:rowOff>38100</xdr:rowOff>
    </xdr:from>
    <xdr:to>
      <xdr:col>18</xdr:col>
      <xdr:colOff>571500</xdr:colOff>
      <xdr:row>180</xdr:row>
      <xdr:rowOff>171450</xdr:rowOff>
    </xdr:to>
    <xdr:pic>
      <xdr:nvPicPr>
        <xdr:cNvPr id="104" name="図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37328475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231</xdr:row>
      <xdr:rowOff>38100</xdr:rowOff>
    </xdr:from>
    <xdr:to>
      <xdr:col>18</xdr:col>
      <xdr:colOff>571500</xdr:colOff>
      <xdr:row>237</xdr:row>
      <xdr:rowOff>171450</xdr:rowOff>
    </xdr:to>
    <xdr:pic>
      <xdr:nvPicPr>
        <xdr:cNvPr id="105" name="図 1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49510950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288</xdr:row>
      <xdr:rowOff>38100</xdr:rowOff>
    </xdr:from>
    <xdr:to>
      <xdr:col>18</xdr:col>
      <xdr:colOff>571500</xdr:colOff>
      <xdr:row>294</xdr:row>
      <xdr:rowOff>171450</xdr:rowOff>
    </xdr:to>
    <xdr:pic>
      <xdr:nvPicPr>
        <xdr:cNvPr id="106" name="図 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61693425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345</xdr:row>
      <xdr:rowOff>38100</xdr:rowOff>
    </xdr:from>
    <xdr:to>
      <xdr:col>18</xdr:col>
      <xdr:colOff>571500</xdr:colOff>
      <xdr:row>351</xdr:row>
      <xdr:rowOff>171450</xdr:rowOff>
    </xdr:to>
    <xdr:pic>
      <xdr:nvPicPr>
        <xdr:cNvPr id="107" name="図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73875900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402</xdr:row>
      <xdr:rowOff>38100</xdr:rowOff>
    </xdr:from>
    <xdr:to>
      <xdr:col>18</xdr:col>
      <xdr:colOff>571500</xdr:colOff>
      <xdr:row>408</xdr:row>
      <xdr:rowOff>171450</xdr:rowOff>
    </xdr:to>
    <xdr:pic>
      <xdr:nvPicPr>
        <xdr:cNvPr id="108" name="図 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86058375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459</xdr:row>
      <xdr:rowOff>38100</xdr:rowOff>
    </xdr:from>
    <xdr:to>
      <xdr:col>18</xdr:col>
      <xdr:colOff>571500</xdr:colOff>
      <xdr:row>465</xdr:row>
      <xdr:rowOff>171450</xdr:rowOff>
    </xdr:to>
    <xdr:pic>
      <xdr:nvPicPr>
        <xdr:cNvPr id="109" name="図 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98240850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516</xdr:row>
      <xdr:rowOff>38100</xdr:rowOff>
    </xdr:from>
    <xdr:to>
      <xdr:col>18</xdr:col>
      <xdr:colOff>571500</xdr:colOff>
      <xdr:row>522</xdr:row>
      <xdr:rowOff>171450</xdr:rowOff>
    </xdr:to>
    <xdr:pic>
      <xdr:nvPicPr>
        <xdr:cNvPr id="110" name="図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10423325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573</xdr:row>
      <xdr:rowOff>38100</xdr:rowOff>
    </xdr:from>
    <xdr:to>
      <xdr:col>18</xdr:col>
      <xdr:colOff>571500</xdr:colOff>
      <xdr:row>579</xdr:row>
      <xdr:rowOff>171450</xdr:rowOff>
    </xdr:to>
    <xdr:pic>
      <xdr:nvPicPr>
        <xdr:cNvPr id="111" name="図 1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22605800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630</xdr:row>
      <xdr:rowOff>38100</xdr:rowOff>
    </xdr:from>
    <xdr:to>
      <xdr:col>18</xdr:col>
      <xdr:colOff>571500</xdr:colOff>
      <xdr:row>636</xdr:row>
      <xdr:rowOff>171450</xdr:rowOff>
    </xdr:to>
    <xdr:pic>
      <xdr:nvPicPr>
        <xdr:cNvPr id="112" name="図 1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34788275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687</xdr:row>
      <xdr:rowOff>38100</xdr:rowOff>
    </xdr:from>
    <xdr:to>
      <xdr:col>18</xdr:col>
      <xdr:colOff>571500</xdr:colOff>
      <xdr:row>693</xdr:row>
      <xdr:rowOff>171450</xdr:rowOff>
    </xdr:to>
    <xdr:pic>
      <xdr:nvPicPr>
        <xdr:cNvPr id="113" name="図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46970750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744</xdr:row>
      <xdr:rowOff>38100</xdr:rowOff>
    </xdr:from>
    <xdr:to>
      <xdr:col>18</xdr:col>
      <xdr:colOff>571500</xdr:colOff>
      <xdr:row>750</xdr:row>
      <xdr:rowOff>171450</xdr:rowOff>
    </xdr:to>
    <xdr:pic>
      <xdr:nvPicPr>
        <xdr:cNvPr id="114" name="図 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59153225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801</xdr:row>
      <xdr:rowOff>38100</xdr:rowOff>
    </xdr:from>
    <xdr:to>
      <xdr:col>18</xdr:col>
      <xdr:colOff>571500</xdr:colOff>
      <xdr:row>807</xdr:row>
      <xdr:rowOff>171450</xdr:rowOff>
    </xdr:to>
    <xdr:pic>
      <xdr:nvPicPr>
        <xdr:cNvPr id="115" name="図 1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71335700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858</xdr:row>
      <xdr:rowOff>38100</xdr:rowOff>
    </xdr:from>
    <xdr:to>
      <xdr:col>18</xdr:col>
      <xdr:colOff>571500</xdr:colOff>
      <xdr:row>864</xdr:row>
      <xdr:rowOff>171450</xdr:rowOff>
    </xdr:to>
    <xdr:pic>
      <xdr:nvPicPr>
        <xdr:cNvPr id="116" name="図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83518175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915</xdr:row>
      <xdr:rowOff>38100</xdr:rowOff>
    </xdr:from>
    <xdr:to>
      <xdr:col>18</xdr:col>
      <xdr:colOff>571500</xdr:colOff>
      <xdr:row>921</xdr:row>
      <xdr:rowOff>171450</xdr:rowOff>
    </xdr:to>
    <xdr:pic>
      <xdr:nvPicPr>
        <xdr:cNvPr id="117" name="図 1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95700650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972</xdr:row>
      <xdr:rowOff>38100</xdr:rowOff>
    </xdr:from>
    <xdr:to>
      <xdr:col>18</xdr:col>
      <xdr:colOff>571500</xdr:colOff>
      <xdr:row>978</xdr:row>
      <xdr:rowOff>171450</xdr:rowOff>
    </xdr:to>
    <xdr:pic>
      <xdr:nvPicPr>
        <xdr:cNvPr id="118" name="図 1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207883125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1029</xdr:row>
      <xdr:rowOff>38100</xdr:rowOff>
    </xdr:from>
    <xdr:to>
      <xdr:col>18</xdr:col>
      <xdr:colOff>571500</xdr:colOff>
      <xdr:row>1035</xdr:row>
      <xdr:rowOff>171450</xdr:rowOff>
    </xdr:to>
    <xdr:pic>
      <xdr:nvPicPr>
        <xdr:cNvPr id="119" name="図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220065600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1086</xdr:row>
      <xdr:rowOff>38100</xdr:rowOff>
    </xdr:from>
    <xdr:to>
      <xdr:col>18</xdr:col>
      <xdr:colOff>571500</xdr:colOff>
      <xdr:row>1092</xdr:row>
      <xdr:rowOff>171450</xdr:rowOff>
    </xdr:to>
    <xdr:pic>
      <xdr:nvPicPr>
        <xdr:cNvPr id="120" name="図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232248075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1143</xdr:row>
      <xdr:rowOff>38100</xdr:rowOff>
    </xdr:from>
    <xdr:to>
      <xdr:col>18</xdr:col>
      <xdr:colOff>571500</xdr:colOff>
      <xdr:row>1149</xdr:row>
      <xdr:rowOff>171450</xdr:rowOff>
    </xdr:to>
    <xdr:pic>
      <xdr:nvPicPr>
        <xdr:cNvPr id="121" name="図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244430550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1200</xdr:row>
      <xdr:rowOff>38100</xdr:rowOff>
    </xdr:from>
    <xdr:to>
      <xdr:col>18</xdr:col>
      <xdr:colOff>571500</xdr:colOff>
      <xdr:row>1206</xdr:row>
      <xdr:rowOff>171450</xdr:rowOff>
    </xdr:to>
    <xdr:pic>
      <xdr:nvPicPr>
        <xdr:cNvPr id="122" name="図 1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256613025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1257</xdr:row>
      <xdr:rowOff>38100</xdr:rowOff>
    </xdr:from>
    <xdr:to>
      <xdr:col>18</xdr:col>
      <xdr:colOff>571500</xdr:colOff>
      <xdr:row>1263</xdr:row>
      <xdr:rowOff>171450</xdr:rowOff>
    </xdr:to>
    <xdr:pic>
      <xdr:nvPicPr>
        <xdr:cNvPr id="123" name="図 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268795500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1314</xdr:row>
      <xdr:rowOff>38100</xdr:rowOff>
    </xdr:from>
    <xdr:to>
      <xdr:col>18</xdr:col>
      <xdr:colOff>571500</xdr:colOff>
      <xdr:row>1320</xdr:row>
      <xdr:rowOff>171450</xdr:rowOff>
    </xdr:to>
    <xdr:pic>
      <xdr:nvPicPr>
        <xdr:cNvPr id="124" name="図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280977975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1371</xdr:row>
      <xdr:rowOff>38100</xdr:rowOff>
    </xdr:from>
    <xdr:to>
      <xdr:col>18</xdr:col>
      <xdr:colOff>571500</xdr:colOff>
      <xdr:row>1377</xdr:row>
      <xdr:rowOff>171450</xdr:rowOff>
    </xdr:to>
    <xdr:pic>
      <xdr:nvPicPr>
        <xdr:cNvPr id="125" name="図 1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293160450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219075</xdr:colOff>
      <xdr:row>4</xdr:row>
      <xdr:rowOff>28575</xdr:rowOff>
    </xdr:from>
    <xdr:to>
      <xdr:col>48</xdr:col>
      <xdr:colOff>276225</xdr:colOff>
      <xdr:row>14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7219950" y="638175"/>
          <a:ext cx="2457450" cy="1790700"/>
        </a:xfrm>
        <a:prstGeom prst="roundRect">
          <a:avLst/>
        </a:prstGeom>
        <a:solidFill>
          <a:srgbClr val="CCFF66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緑色の着色は数式入りセルの目印です。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印刷時は着色されませんので、そのまま提出して下さい。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（この注意書きも印刷されません。）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zoomScalePageLayoutView="0" workbookViewId="0" topLeftCell="A1">
      <selection activeCell="D28" sqref="D28:J28"/>
    </sheetView>
  </sheetViews>
  <sheetFormatPr defaultColWidth="9.140625" defaultRowHeight="15"/>
  <cols>
    <col min="1" max="2" width="2.421875" style="1" customWidth="1"/>
    <col min="3" max="3" width="9.421875" style="1" customWidth="1"/>
    <col min="4" max="10" width="2.421875" style="1" customWidth="1"/>
    <col min="11" max="11" width="27.00390625" style="1" customWidth="1"/>
    <col min="12" max="13" width="2.421875" style="1" customWidth="1"/>
    <col min="14" max="15" width="11.7109375" style="1" customWidth="1"/>
    <col min="16" max="16384" width="9.00390625" style="1" customWidth="1"/>
  </cols>
  <sheetData>
    <row r="1" ht="17.25" customHeight="1">
      <c r="C1" s="116"/>
    </row>
    <row r="2" ht="10.5">
      <c r="C2" s="4"/>
    </row>
    <row r="3" ht="17.25" customHeight="1">
      <c r="C3" s="212" t="s">
        <v>128</v>
      </c>
    </row>
    <row r="4" ht="17.25" customHeight="1">
      <c r="C4" s="212" t="s">
        <v>130</v>
      </c>
    </row>
    <row r="5" ht="17.25" customHeight="1"/>
    <row r="6" ht="17.25" customHeight="1">
      <c r="C6" s="214" t="s">
        <v>209</v>
      </c>
    </row>
    <row r="7" ht="17.25" customHeight="1">
      <c r="C7" s="214" t="s">
        <v>129</v>
      </c>
    </row>
    <row r="8" ht="17.25" customHeight="1"/>
    <row r="9" spans="3:4" ht="17.25" customHeight="1">
      <c r="C9" s="113"/>
      <c r="D9" s="1" t="s">
        <v>70</v>
      </c>
    </row>
    <row r="10" ht="17.25" customHeight="1"/>
    <row r="11" spans="2:12" ht="9.75" customHeight="1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2"/>
    </row>
    <row r="12" spans="2:12" ht="21" customHeight="1">
      <c r="B12" s="2"/>
      <c r="C12" s="78" t="s">
        <v>15</v>
      </c>
      <c r="D12" s="271">
        <v>42551</v>
      </c>
      <c r="E12" s="272"/>
      <c r="F12" s="272"/>
      <c r="G12" s="272"/>
      <c r="H12" s="272"/>
      <c r="I12" s="273"/>
      <c r="J12" s="4"/>
      <c r="K12" s="4"/>
      <c r="L12" s="3"/>
    </row>
    <row r="13" spans="2:12" ht="10.5">
      <c r="B13" s="2"/>
      <c r="C13" s="81"/>
      <c r="D13" s="94"/>
      <c r="E13" s="4"/>
      <c r="F13" s="4"/>
      <c r="G13" s="4"/>
      <c r="H13" s="4"/>
      <c r="I13" s="4"/>
      <c r="J13" s="4"/>
      <c r="K13" s="4"/>
      <c r="L13" s="3"/>
    </row>
    <row r="14" spans="2:12" ht="17.25" customHeight="1">
      <c r="B14" s="2"/>
      <c r="C14" s="83" t="s">
        <v>123</v>
      </c>
      <c r="D14" s="94"/>
      <c r="E14" s="4"/>
      <c r="F14" s="4"/>
      <c r="G14" s="4"/>
      <c r="H14" s="4"/>
      <c r="I14" s="4"/>
      <c r="J14" s="4"/>
      <c r="K14" s="4"/>
      <c r="L14" s="3"/>
    </row>
    <row r="15" spans="2:14" ht="20.25" customHeight="1">
      <c r="B15" s="2"/>
      <c r="C15" s="78" t="s">
        <v>6</v>
      </c>
      <c r="D15" s="280" t="s">
        <v>251</v>
      </c>
      <c r="E15" s="283"/>
      <c r="F15" s="283"/>
      <c r="G15" s="283"/>
      <c r="H15" s="283"/>
      <c r="I15" s="283"/>
      <c r="J15" s="284"/>
      <c r="K15" s="115"/>
      <c r="L15" s="3"/>
      <c r="N15" s="1" t="s">
        <v>138</v>
      </c>
    </row>
    <row r="16" spans="2:14" ht="20.25" customHeight="1">
      <c r="B16" s="2"/>
      <c r="C16" s="78" t="s">
        <v>7</v>
      </c>
      <c r="D16" s="274" t="s">
        <v>136</v>
      </c>
      <c r="E16" s="275"/>
      <c r="F16" s="275"/>
      <c r="G16" s="275"/>
      <c r="H16" s="275"/>
      <c r="I16" s="275"/>
      <c r="J16" s="275"/>
      <c r="K16" s="276"/>
      <c r="L16" s="3"/>
      <c r="N16" s="1" t="s">
        <v>124</v>
      </c>
    </row>
    <row r="17" spans="2:12" ht="20.25" customHeight="1">
      <c r="B17" s="2"/>
      <c r="C17" s="78" t="s">
        <v>9</v>
      </c>
      <c r="D17" s="274" t="s">
        <v>131</v>
      </c>
      <c r="E17" s="275"/>
      <c r="F17" s="275"/>
      <c r="G17" s="275"/>
      <c r="H17" s="275"/>
      <c r="I17" s="275"/>
      <c r="J17" s="275"/>
      <c r="K17" s="276"/>
      <c r="L17" s="3"/>
    </row>
    <row r="18" spans="2:12" ht="20.25" customHeight="1">
      <c r="B18" s="2"/>
      <c r="C18" s="78" t="s">
        <v>10</v>
      </c>
      <c r="D18" s="274" t="s">
        <v>213</v>
      </c>
      <c r="E18" s="275"/>
      <c r="F18" s="275"/>
      <c r="G18" s="275"/>
      <c r="H18" s="275"/>
      <c r="I18" s="275"/>
      <c r="J18" s="275"/>
      <c r="K18" s="276"/>
      <c r="L18" s="3"/>
    </row>
    <row r="19" spans="2:12" ht="20.25" customHeight="1">
      <c r="B19" s="2"/>
      <c r="C19" s="78" t="s">
        <v>11</v>
      </c>
      <c r="D19" s="274" t="s">
        <v>205</v>
      </c>
      <c r="E19" s="275"/>
      <c r="F19" s="275"/>
      <c r="G19" s="275"/>
      <c r="H19" s="275"/>
      <c r="I19" s="275"/>
      <c r="J19" s="275"/>
      <c r="K19" s="276"/>
      <c r="L19" s="3"/>
    </row>
    <row r="20" spans="2:12" ht="20.25" customHeight="1">
      <c r="B20" s="2"/>
      <c r="C20" s="78" t="s">
        <v>12</v>
      </c>
      <c r="D20" s="274" t="s">
        <v>132</v>
      </c>
      <c r="E20" s="275"/>
      <c r="F20" s="275"/>
      <c r="G20" s="275"/>
      <c r="H20" s="275"/>
      <c r="I20" s="275"/>
      <c r="J20" s="275"/>
      <c r="K20" s="276"/>
      <c r="L20" s="3"/>
    </row>
    <row r="21" spans="2:12" ht="20.25" customHeight="1">
      <c r="B21" s="2"/>
      <c r="C21" s="78" t="s">
        <v>14</v>
      </c>
      <c r="D21" s="274" t="s">
        <v>133</v>
      </c>
      <c r="E21" s="275"/>
      <c r="F21" s="275"/>
      <c r="G21" s="275"/>
      <c r="H21" s="275"/>
      <c r="I21" s="275"/>
      <c r="J21" s="275"/>
      <c r="K21" s="276"/>
      <c r="L21" s="3"/>
    </row>
    <row r="22" spans="2:17" ht="12" customHeight="1">
      <c r="B22" s="2"/>
      <c r="C22" s="4"/>
      <c r="D22" s="4"/>
      <c r="E22" s="4"/>
      <c r="F22" s="112"/>
      <c r="G22" s="112"/>
      <c r="H22" s="112"/>
      <c r="I22" s="112"/>
      <c r="J22" s="112"/>
      <c r="K22" s="112"/>
      <c r="L22" s="3"/>
      <c r="M22" s="90"/>
      <c r="N22" s="90"/>
      <c r="O22" s="90"/>
      <c r="P22" s="90"/>
      <c r="Q22" s="90"/>
    </row>
    <row r="23" spans="2:14" ht="19.5" customHeight="1">
      <c r="B23" s="2"/>
      <c r="C23" s="78" t="s">
        <v>71</v>
      </c>
      <c r="D23" s="280" t="s">
        <v>249</v>
      </c>
      <c r="E23" s="281"/>
      <c r="F23" s="281"/>
      <c r="G23" s="282"/>
      <c r="H23" s="4"/>
      <c r="I23" s="4"/>
      <c r="J23" s="4"/>
      <c r="K23" s="4"/>
      <c r="L23" s="3"/>
      <c r="N23" s="1" t="s">
        <v>125</v>
      </c>
    </row>
    <row r="24" spans="2:14" ht="19.5" customHeight="1">
      <c r="B24" s="2"/>
      <c r="C24" s="78" t="s">
        <v>72</v>
      </c>
      <c r="D24" s="274" t="s">
        <v>134</v>
      </c>
      <c r="E24" s="275"/>
      <c r="F24" s="275"/>
      <c r="G24" s="275"/>
      <c r="H24" s="275"/>
      <c r="I24" s="275"/>
      <c r="J24" s="275"/>
      <c r="K24" s="276"/>
      <c r="L24" s="3"/>
      <c r="N24" s="1" t="s">
        <v>126</v>
      </c>
    </row>
    <row r="25" spans="2:12" ht="19.5" customHeight="1">
      <c r="B25" s="2"/>
      <c r="C25" s="78" t="s">
        <v>73</v>
      </c>
      <c r="D25" s="280" t="s">
        <v>250</v>
      </c>
      <c r="E25" s="283"/>
      <c r="F25" s="284"/>
      <c r="G25" s="4"/>
      <c r="H25" s="4"/>
      <c r="I25" s="4"/>
      <c r="J25" s="4"/>
      <c r="K25" s="4"/>
      <c r="L25" s="3"/>
    </row>
    <row r="26" spans="2:12" ht="19.5" customHeight="1">
      <c r="B26" s="2"/>
      <c r="C26" s="78" t="s">
        <v>74</v>
      </c>
      <c r="D26" s="274" t="s">
        <v>135</v>
      </c>
      <c r="E26" s="275"/>
      <c r="F26" s="275"/>
      <c r="G26" s="275"/>
      <c r="H26" s="275"/>
      <c r="I26" s="275"/>
      <c r="J26" s="275"/>
      <c r="K26" s="276"/>
      <c r="L26" s="3"/>
    </row>
    <row r="27" spans="2:12" ht="19.5" customHeight="1">
      <c r="B27" s="2"/>
      <c r="C27" s="78" t="s">
        <v>75</v>
      </c>
      <c r="D27" s="114">
        <v>2</v>
      </c>
      <c r="E27" s="277" t="str">
        <f>IF(D27=1,"　普　通",IF(D27=2,"　当　座",IF(D27=3,"　その他","←1.2.3を選んで下さい。")))</f>
        <v>　当　座</v>
      </c>
      <c r="F27" s="278"/>
      <c r="G27" s="278"/>
      <c r="H27" s="278"/>
      <c r="I27" s="278"/>
      <c r="J27" s="279"/>
      <c r="K27" s="116" t="s">
        <v>79</v>
      </c>
      <c r="L27" s="3"/>
    </row>
    <row r="28" spans="2:12" ht="19.5" customHeight="1">
      <c r="B28" s="2"/>
      <c r="C28" s="78" t="s">
        <v>76</v>
      </c>
      <c r="D28" s="280" t="s">
        <v>253</v>
      </c>
      <c r="E28" s="283"/>
      <c r="F28" s="283"/>
      <c r="G28" s="283"/>
      <c r="H28" s="283"/>
      <c r="I28" s="283"/>
      <c r="J28" s="284"/>
      <c r="K28" s="117" t="s">
        <v>252</v>
      </c>
      <c r="L28" s="3"/>
    </row>
    <row r="29" spans="2:12" ht="19.5" customHeight="1">
      <c r="B29" s="2"/>
      <c r="C29" s="78" t="s">
        <v>77</v>
      </c>
      <c r="D29" s="274" t="s">
        <v>203</v>
      </c>
      <c r="E29" s="275"/>
      <c r="F29" s="275"/>
      <c r="G29" s="275"/>
      <c r="H29" s="275"/>
      <c r="I29" s="275"/>
      <c r="J29" s="275"/>
      <c r="K29" s="276"/>
      <c r="L29" s="3"/>
    </row>
    <row r="30" spans="2:12" ht="19.5" customHeight="1">
      <c r="B30" s="2"/>
      <c r="C30" s="78" t="s">
        <v>78</v>
      </c>
      <c r="D30" s="274" t="s">
        <v>204</v>
      </c>
      <c r="E30" s="275"/>
      <c r="F30" s="275"/>
      <c r="G30" s="275"/>
      <c r="H30" s="275"/>
      <c r="I30" s="275"/>
      <c r="J30" s="275"/>
      <c r="K30" s="276"/>
      <c r="L30" s="3"/>
    </row>
    <row r="31" spans="2:12" ht="19.5" customHeight="1">
      <c r="B31" s="85"/>
      <c r="C31" s="83"/>
      <c r="D31" s="83"/>
      <c r="E31" s="83"/>
      <c r="F31" s="83"/>
      <c r="G31" s="83"/>
      <c r="H31" s="83"/>
      <c r="I31" s="83"/>
      <c r="J31" s="83"/>
      <c r="K31" s="83"/>
      <c r="L31" s="84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sheetProtection/>
  <mergeCells count="16">
    <mergeCell ref="D24:K24"/>
    <mergeCell ref="D26:K26"/>
    <mergeCell ref="D23:G23"/>
    <mergeCell ref="D25:F25"/>
    <mergeCell ref="D15:J15"/>
    <mergeCell ref="D28:J28"/>
    <mergeCell ref="D12:I12"/>
    <mergeCell ref="D29:K29"/>
    <mergeCell ref="D30:K30"/>
    <mergeCell ref="E27:J27"/>
    <mergeCell ref="D16:K16"/>
    <mergeCell ref="D17:K17"/>
    <mergeCell ref="D18:K18"/>
    <mergeCell ref="D19:K19"/>
    <mergeCell ref="D20:K20"/>
    <mergeCell ref="D21:K21"/>
  </mergeCells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25">
      <selection activeCell="G12" sqref="G12:I12"/>
    </sheetView>
  </sheetViews>
  <sheetFormatPr defaultColWidth="9.140625" defaultRowHeight="15"/>
  <cols>
    <col min="1" max="1" width="2.57421875" style="1" customWidth="1"/>
    <col min="2" max="2" width="6.28125" style="1" customWidth="1"/>
    <col min="3" max="3" width="7.421875" style="1" customWidth="1"/>
    <col min="4" max="5" width="4.421875" style="1" customWidth="1"/>
    <col min="6" max="6" width="16.421875" style="1" customWidth="1"/>
    <col min="7" max="7" width="3.140625" style="1" customWidth="1"/>
    <col min="8" max="8" width="10.421875" style="1" customWidth="1"/>
    <col min="9" max="9" width="2.421875" style="1" customWidth="1"/>
    <col min="10" max="11" width="4.57421875" style="1" customWidth="1"/>
    <col min="12" max="12" width="3.140625" style="1" customWidth="1"/>
    <col min="13" max="13" width="1.421875" style="1" customWidth="1"/>
    <col min="14" max="14" width="3.140625" style="1" customWidth="1"/>
    <col min="15" max="20" width="4.57421875" style="1" customWidth="1"/>
    <col min="21" max="16384" width="9.00390625" style="1" customWidth="1"/>
  </cols>
  <sheetData>
    <row r="1" spans="7:10" ht="10.5">
      <c r="G1" s="293" t="str">
        <f>"  "&amp;MONTH('基本情報入力欄'!D12)&amp;"　 月分合計表"</f>
        <v>  6　 月分合計表</v>
      </c>
      <c r="H1" s="293"/>
      <c r="I1" s="293"/>
      <c r="J1" s="293"/>
    </row>
    <row r="2" spans="7:10" ht="14.25" customHeight="1" thickBot="1">
      <c r="G2" s="294"/>
      <c r="H2" s="294"/>
      <c r="I2" s="294"/>
      <c r="J2" s="294"/>
    </row>
    <row r="3" spans="12:20" ht="17.25" customHeight="1" thickBot="1" thickTop="1">
      <c r="L3" s="288" t="s">
        <v>122</v>
      </c>
      <c r="M3" s="289"/>
      <c r="N3" s="290"/>
      <c r="O3" s="285">
        <f>'基本情報入力欄'!D12</f>
        <v>42551</v>
      </c>
      <c r="P3" s="286"/>
      <c r="Q3" s="286"/>
      <c r="R3" s="286"/>
      <c r="S3" s="286"/>
      <c r="T3" s="287"/>
    </row>
    <row r="4" spans="10:20" ht="15.75" customHeight="1" thickBot="1">
      <c r="J4" s="291" t="s">
        <v>82</v>
      </c>
      <c r="K4" s="292"/>
      <c r="L4" s="292"/>
      <c r="M4" s="302" t="str">
        <f>MID('基本情報入力欄'!$D$15,1,1)</f>
        <v>1</v>
      </c>
      <c r="N4" s="302"/>
      <c r="O4" s="263" t="str">
        <f>MID('基本情報入力欄'!$D$15,2,1)</f>
        <v>2</v>
      </c>
      <c r="P4" s="263" t="str">
        <f>MID('基本情報入力欄'!$D$15,3,1)</f>
        <v>3</v>
      </c>
      <c r="Q4" s="263" t="str">
        <f>MID('基本情報入力欄'!$D$15,4,1)</f>
        <v>4</v>
      </c>
      <c r="R4" s="263" t="str">
        <f>MID('基本情報入力欄'!$D$15,5,1)</f>
        <v>5</v>
      </c>
      <c r="S4" s="263" t="str">
        <f>MID('基本情報入力欄'!$D$15,6,1)</f>
        <v>6</v>
      </c>
      <c r="T4" s="264" t="str">
        <f>MID('基本情報入力欄'!$D$15,7,1)</f>
        <v>7</v>
      </c>
    </row>
    <row r="5" spans="1:20" ht="15" customHeight="1">
      <c r="A5" s="348" t="s">
        <v>110</v>
      </c>
      <c r="B5" s="348"/>
      <c r="C5" s="348"/>
      <c r="D5" s="348"/>
      <c r="E5" s="348"/>
      <c r="F5" s="348"/>
      <c r="G5" s="142"/>
      <c r="H5" s="142"/>
      <c r="I5" s="142"/>
      <c r="J5" s="303" t="s">
        <v>101</v>
      </c>
      <c r="K5" s="304"/>
      <c r="L5" s="218"/>
      <c r="M5" s="305" t="str">
        <f>'基本情報入力欄'!D16</f>
        <v>332-0012</v>
      </c>
      <c r="N5" s="305"/>
      <c r="O5" s="305"/>
      <c r="P5" s="305"/>
      <c r="Q5" s="305"/>
      <c r="R5" s="305"/>
      <c r="S5" s="305"/>
      <c r="T5" s="306"/>
    </row>
    <row r="6" spans="1:21" ht="16.5" customHeight="1">
      <c r="A6" s="348"/>
      <c r="B6" s="348"/>
      <c r="C6" s="348"/>
      <c r="D6" s="348"/>
      <c r="E6" s="348"/>
      <c r="F6" s="348"/>
      <c r="G6" s="142"/>
      <c r="H6" s="142"/>
      <c r="I6" s="142"/>
      <c r="J6" s="298" t="s">
        <v>83</v>
      </c>
      <c r="K6" s="299"/>
      <c r="L6" s="4"/>
      <c r="M6" s="307" t="str">
        <f>'基本情報入力欄'!D17</f>
        <v>埼玉県川口市本町４－１１－６</v>
      </c>
      <c r="N6" s="307"/>
      <c r="O6" s="307"/>
      <c r="P6" s="307"/>
      <c r="Q6" s="307"/>
      <c r="R6" s="307"/>
      <c r="S6" s="307"/>
      <c r="T6" s="308"/>
      <c r="U6" s="135"/>
    </row>
    <row r="7" spans="1:21" ht="21" customHeight="1">
      <c r="A7" s="135"/>
      <c r="B7" s="135"/>
      <c r="C7" s="135"/>
      <c r="D7" s="135"/>
      <c r="E7" s="135"/>
      <c r="F7" s="135"/>
      <c r="G7" s="135"/>
      <c r="H7" s="135"/>
      <c r="I7" s="135"/>
      <c r="J7" s="298" t="s">
        <v>84</v>
      </c>
      <c r="K7" s="299"/>
      <c r="L7" s="4"/>
      <c r="M7" s="314" t="str">
        <f>'基本情報入力欄'!D18</f>
        <v>川口土木建築工業株式会社</v>
      </c>
      <c r="N7" s="314"/>
      <c r="O7" s="314"/>
      <c r="P7" s="314"/>
      <c r="Q7" s="314"/>
      <c r="R7" s="314"/>
      <c r="S7" s="314"/>
      <c r="T7" s="220" t="s">
        <v>137</v>
      </c>
      <c r="U7" s="135"/>
    </row>
    <row r="8" spans="10:20" ht="16.5" customHeight="1">
      <c r="J8" s="298" t="s">
        <v>85</v>
      </c>
      <c r="K8" s="299"/>
      <c r="L8" s="4"/>
      <c r="M8" s="307" t="str">
        <f>'基本情報入力欄'!D19</f>
        <v>代表太郎</v>
      </c>
      <c r="N8" s="307"/>
      <c r="O8" s="307"/>
      <c r="P8" s="307"/>
      <c r="Q8" s="307"/>
      <c r="R8" s="307"/>
      <c r="S8" s="307"/>
      <c r="T8" s="308"/>
    </row>
    <row r="9" spans="1:20" ht="16.5" customHeight="1" thickBot="1">
      <c r="A9" s="1" t="s">
        <v>87</v>
      </c>
      <c r="J9" s="300" t="s">
        <v>86</v>
      </c>
      <c r="K9" s="301"/>
      <c r="L9" s="219"/>
      <c r="M9" s="309" t="str">
        <f>'基本情報入力欄'!D20</f>
        <v>048-224-5111</v>
      </c>
      <c r="N9" s="309"/>
      <c r="O9" s="309"/>
      <c r="P9" s="309"/>
      <c r="Q9" s="309"/>
      <c r="R9" s="309"/>
      <c r="S9" s="309"/>
      <c r="T9" s="310"/>
    </row>
    <row r="10" ht="11.25" thickBot="1"/>
    <row r="11" spans="1:20" ht="20.25" customHeight="1" thickTop="1">
      <c r="A11" s="136" t="s">
        <v>81</v>
      </c>
      <c r="B11" s="339" t="s">
        <v>97</v>
      </c>
      <c r="C11" s="340"/>
      <c r="D11" s="340"/>
      <c r="E11" s="341"/>
      <c r="F11" s="143" t="s">
        <v>98</v>
      </c>
      <c r="G11" s="349" t="s">
        <v>99</v>
      </c>
      <c r="H11" s="330"/>
      <c r="I11" s="350"/>
      <c r="J11" s="330" t="s">
        <v>111</v>
      </c>
      <c r="K11" s="330"/>
      <c r="L11" s="330"/>
      <c r="M11" s="331"/>
      <c r="N11" s="325" t="s">
        <v>100</v>
      </c>
      <c r="O11" s="326"/>
      <c r="P11" s="326"/>
      <c r="Q11" s="327"/>
      <c r="R11" s="320" t="s">
        <v>94</v>
      </c>
      <c r="S11" s="321"/>
      <c r="T11" s="322"/>
    </row>
    <row r="12" spans="1:20" ht="20.25" customHeight="1">
      <c r="A12" s="137">
        <v>1</v>
      </c>
      <c r="B12" s="342">
        <f>'請求入力欄'!D12</f>
        <v>0</v>
      </c>
      <c r="C12" s="343"/>
      <c r="D12" s="343"/>
      <c r="E12" s="344"/>
      <c r="F12" s="210">
        <f>'請求入力欄'!K16</f>
        <v>0</v>
      </c>
      <c r="G12" s="351">
        <f>'請求入力欄'!D25</f>
        <v>10000000</v>
      </c>
      <c r="H12" s="332"/>
      <c r="I12" s="332"/>
      <c r="J12" s="332">
        <f>'請求入力欄'!D26</f>
        <v>1000000</v>
      </c>
      <c r="K12" s="332"/>
      <c r="L12" s="332"/>
      <c r="M12" s="333"/>
      <c r="N12" s="181"/>
      <c r="O12" s="182"/>
      <c r="P12" s="160"/>
      <c r="Q12" s="151"/>
      <c r="R12" s="164"/>
      <c r="S12" s="160"/>
      <c r="T12" s="165"/>
    </row>
    <row r="13" spans="1:20" ht="20.25" customHeight="1">
      <c r="A13" s="137">
        <v>2</v>
      </c>
      <c r="B13" s="342">
        <f>IF('請求入力欄'!D69="","",'請求入力欄'!D69)</f>
      </c>
      <c r="C13" s="343"/>
      <c r="D13" s="343"/>
      <c r="E13" s="344"/>
      <c r="F13" s="210">
        <f>IF('請求入力欄'!K73="","",'請求入力欄'!K73)</f>
      </c>
      <c r="G13" s="317">
        <f>IF('請求入力欄'!D82=0,"",'請求入力欄'!D82)</f>
      </c>
      <c r="H13" s="315"/>
      <c r="I13" s="315"/>
      <c r="J13" s="315">
        <f>IF('請求入力欄'!D83=0,"",'請求入力欄'!D83)</f>
      </c>
      <c r="K13" s="315"/>
      <c r="L13" s="315"/>
      <c r="M13" s="316"/>
      <c r="N13" s="183"/>
      <c r="O13" s="184"/>
      <c r="P13" s="161"/>
      <c r="Q13" s="147"/>
      <c r="R13" s="166"/>
      <c r="S13" s="161"/>
      <c r="T13" s="165"/>
    </row>
    <row r="14" spans="1:20" ht="20.25" customHeight="1">
      <c r="A14" s="137">
        <v>3</v>
      </c>
      <c r="B14" s="342">
        <f>IF('請求入力欄'!D126="","",'請求入力欄'!D126)</f>
      </c>
      <c r="C14" s="343"/>
      <c r="D14" s="343"/>
      <c r="E14" s="344"/>
      <c r="F14" s="210">
        <f>IF('請求入力欄'!K130="","",'請求入力欄'!K130)</f>
      </c>
      <c r="G14" s="317">
        <f>IF('請求入力欄'!D139=0,"",'請求入力欄'!D139)</f>
      </c>
      <c r="H14" s="315"/>
      <c r="I14" s="315"/>
      <c r="J14" s="315">
        <f>IF('請求入力欄'!D141=0,"",'請求入力欄'!D140)</f>
      </c>
      <c r="K14" s="315"/>
      <c r="L14" s="315"/>
      <c r="M14" s="316"/>
      <c r="N14" s="183"/>
      <c r="O14" s="184"/>
      <c r="P14" s="161"/>
      <c r="Q14" s="147"/>
      <c r="R14" s="166"/>
      <c r="S14" s="161"/>
      <c r="T14" s="165"/>
    </row>
    <row r="15" spans="1:20" ht="20.25" customHeight="1">
      <c r="A15" s="137">
        <v>4</v>
      </c>
      <c r="B15" s="342">
        <f>IF('請求入力欄'!D183="","",'請求入力欄'!D183)</f>
      </c>
      <c r="C15" s="343"/>
      <c r="D15" s="343"/>
      <c r="E15" s="344"/>
      <c r="F15" s="210">
        <f>IF('請求入力欄'!K187="","",'請求入力欄'!K187)</f>
      </c>
      <c r="G15" s="311">
        <f>IF('請求入力欄'!D196=0,"",'請求入力欄'!D196)</f>
      </c>
      <c r="H15" s="312"/>
      <c r="I15" s="313"/>
      <c r="J15" s="334">
        <f>IF('請求入力欄'!D198=0,"",'請求入力欄'!D197)</f>
      </c>
      <c r="K15" s="312"/>
      <c r="L15" s="312"/>
      <c r="M15" s="335"/>
      <c r="N15" s="183"/>
      <c r="O15" s="184"/>
      <c r="P15" s="161"/>
      <c r="Q15" s="147"/>
      <c r="R15" s="166"/>
      <c r="S15" s="161"/>
      <c r="T15" s="165"/>
    </row>
    <row r="16" spans="1:20" ht="20.25" customHeight="1">
      <c r="A16" s="137">
        <v>5</v>
      </c>
      <c r="B16" s="342">
        <f>IF('請求入力欄'!D240="","",'請求入力欄'!D240)</f>
      </c>
      <c r="C16" s="343"/>
      <c r="D16" s="343"/>
      <c r="E16" s="344"/>
      <c r="F16" s="210">
        <f>IF('請求入力欄'!K244="","",'請求入力欄'!K244)</f>
      </c>
      <c r="G16" s="311">
        <f>IF('請求入力欄'!D253=0,"",'請求入力欄'!D253)</f>
      </c>
      <c r="H16" s="312"/>
      <c r="I16" s="313"/>
      <c r="J16" s="334">
        <f>IF('請求入力欄'!D255=0,"",'請求入力欄'!D254)</f>
      </c>
      <c r="K16" s="312"/>
      <c r="L16" s="312"/>
      <c r="M16" s="335"/>
      <c r="N16" s="183"/>
      <c r="O16" s="184"/>
      <c r="P16" s="161"/>
      <c r="Q16" s="147"/>
      <c r="R16" s="166"/>
      <c r="S16" s="161"/>
      <c r="T16" s="165"/>
    </row>
    <row r="17" spans="1:20" ht="20.25" customHeight="1">
      <c r="A17" s="137">
        <v>6</v>
      </c>
      <c r="B17" s="342">
        <f>IF('請求入力欄'!D297="","",'請求入力欄'!D297)</f>
      </c>
      <c r="C17" s="343"/>
      <c r="D17" s="343"/>
      <c r="E17" s="344"/>
      <c r="F17" s="210">
        <f>IF('請求入力欄'!K301="","",'請求入力欄'!K301)</f>
      </c>
      <c r="G17" s="311">
        <f>IF('請求入力欄'!D310=0,"",'請求入力欄'!D310)</f>
      </c>
      <c r="H17" s="312"/>
      <c r="I17" s="313"/>
      <c r="J17" s="334">
        <f>IF('請求入力欄'!D312=0,"",'請求入力欄'!D311)</f>
      </c>
      <c r="K17" s="312"/>
      <c r="L17" s="312"/>
      <c r="M17" s="335"/>
      <c r="N17" s="183"/>
      <c r="O17" s="184"/>
      <c r="P17" s="161"/>
      <c r="Q17" s="147"/>
      <c r="R17" s="166"/>
      <c r="S17" s="161"/>
      <c r="T17" s="165"/>
    </row>
    <row r="18" spans="1:20" ht="20.25" customHeight="1">
      <c r="A18" s="137">
        <v>7</v>
      </c>
      <c r="B18" s="342">
        <f>IF('請求入力欄'!D354="","",'請求入力欄'!D354)</f>
      </c>
      <c r="C18" s="343"/>
      <c r="D18" s="343"/>
      <c r="E18" s="344"/>
      <c r="F18" s="210">
        <f>IF('請求入力欄'!K358="","",'請求入力欄'!K358)</f>
      </c>
      <c r="G18" s="317">
        <f>IF('請求入力欄'!D367=0,"",'請求入力欄'!D367)</f>
      </c>
      <c r="H18" s="315"/>
      <c r="I18" s="315"/>
      <c r="J18" s="315">
        <f>IF('請求入力欄'!D369=0,"",'請求入力欄'!D368)</f>
      </c>
      <c r="K18" s="315"/>
      <c r="L18" s="315"/>
      <c r="M18" s="316"/>
      <c r="N18" s="183"/>
      <c r="O18" s="184"/>
      <c r="P18" s="161"/>
      <c r="Q18" s="147"/>
      <c r="R18" s="166"/>
      <c r="S18" s="161"/>
      <c r="T18" s="165"/>
    </row>
    <row r="19" spans="1:20" ht="20.25" customHeight="1">
      <c r="A19" s="137">
        <v>8</v>
      </c>
      <c r="B19" s="342">
        <f>IF('請求入力欄'!D411="","",'請求入力欄'!D411)</f>
      </c>
      <c r="C19" s="343"/>
      <c r="D19" s="343"/>
      <c r="E19" s="344"/>
      <c r="F19" s="210">
        <f>IF('請求入力欄'!K415="","",'請求入力欄'!K415)</f>
      </c>
      <c r="G19" s="317">
        <f>IF('請求入力欄'!D424=0,"",'請求入力欄'!D424)</f>
      </c>
      <c r="H19" s="315"/>
      <c r="I19" s="315"/>
      <c r="J19" s="315">
        <f>IF('請求入力欄'!D426=0,"",'請求入力欄'!D425)</f>
      </c>
      <c r="K19" s="315"/>
      <c r="L19" s="315"/>
      <c r="M19" s="316"/>
      <c r="N19" s="183"/>
      <c r="O19" s="184"/>
      <c r="P19" s="161"/>
      <c r="Q19" s="147"/>
      <c r="R19" s="166"/>
      <c r="S19" s="161"/>
      <c r="T19" s="165"/>
    </row>
    <row r="20" spans="1:20" ht="20.25" customHeight="1">
      <c r="A20" s="137">
        <v>9</v>
      </c>
      <c r="B20" s="342">
        <f>IF('請求入力欄'!D468="","",'請求入力欄'!D468)</f>
      </c>
      <c r="C20" s="343"/>
      <c r="D20" s="343"/>
      <c r="E20" s="344"/>
      <c r="F20" s="210">
        <f>IF('請求入力欄'!K472="","",'請求入力欄'!K472)</f>
      </c>
      <c r="G20" s="317">
        <f>IF('請求入力欄'!D481=0,"",'請求入力欄'!D481)</f>
      </c>
      <c r="H20" s="315"/>
      <c r="I20" s="315"/>
      <c r="J20" s="315">
        <f>IF('請求入力欄'!D483=0,"",'請求入力欄'!D482)</f>
      </c>
      <c r="K20" s="315"/>
      <c r="L20" s="315"/>
      <c r="M20" s="316"/>
      <c r="N20" s="183"/>
      <c r="O20" s="184"/>
      <c r="P20" s="161"/>
      <c r="Q20" s="147"/>
      <c r="R20" s="166"/>
      <c r="S20" s="161"/>
      <c r="T20" s="165"/>
    </row>
    <row r="21" spans="1:20" ht="20.25" customHeight="1">
      <c r="A21" s="137">
        <v>10</v>
      </c>
      <c r="B21" s="342">
        <f>IF('請求入力欄'!D525="","",'請求入力欄'!D525)</f>
      </c>
      <c r="C21" s="343"/>
      <c r="D21" s="343"/>
      <c r="E21" s="344"/>
      <c r="F21" s="210">
        <f>IF('請求入力欄'!K529="","",'請求入力欄'!K529)</f>
      </c>
      <c r="G21" s="317">
        <f>IF('請求入力欄'!D538=0,"",'請求入力欄'!D538)</f>
      </c>
      <c r="H21" s="315"/>
      <c r="I21" s="315"/>
      <c r="J21" s="315">
        <f>IF('請求入力欄'!D540=0,"",'請求入力欄'!D539)</f>
      </c>
      <c r="K21" s="315"/>
      <c r="L21" s="315"/>
      <c r="M21" s="316"/>
      <c r="N21" s="183"/>
      <c r="O21" s="184"/>
      <c r="P21" s="161"/>
      <c r="Q21" s="147"/>
      <c r="R21" s="166"/>
      <c r="S21" s="161"/>
      <c r="T21" s="165"/>
    </row>
    <row r="22" spans="1:20" ht="20.25" customHeight="1">
      <c r="A22" s="137">
        <v>11</v>
      </c>
      <c r="B22" s="342">
        <f>IF('請求入力欄'!D582="","",'請求入力欄'!D582)</f>
      </c>
      <c r="C22" s="343"/>
      <c r="D22" s="343"/>
      <c r="E22" s="344"/>
      <c r="F22" s="210">
        <f>IF('請求入力欄'!K586="","",'請求入力欄'!K586)</f>
      </c>
      <c r="G22" s="317">
        <f>IF('請求入力欄'!D595=0,"",'請求入力欄'!D595)</f>
      </c>
      <c r="H22" s="315"/>
      <c r="I22" s="315"/>
      <c r="J22" s="315">
        <f>IF('請求入力欄'!D597=0,"",'請求入力欄'!D596)</f>
      </c>
      <c r="K22" s="315"/>
      <c r="L22" s="315"/>
      <c r="M22" s="316"/>
      <c r="N22" s="183"/>
      <c r="O22" s="184"/>
      <c r="P22" s="161"/>
      <c r="Q22" s="147"/>
      <c r="R22" s="166"/>
      <c r="S22" s="161"/>
      <c r="T22" s="165"/>
    </row>
    <row r="23" spans="1:20" ht="20.25" customHeight="1">
      <c r="A23" s="137">
        <v>12</v>
      </c>
      <c r="B23" s="342">
        <f>IF('請求入力欄'!D639="","",'請求入力欄'!D639)</f>
      </c>
      <c r="C23" s="343"/>
      <c r="D23" s="343"/>
      <c r="E23" s="344"/>
      <c r="F23" s="210">
        <f>IF('請求入力欄'!K643="","",'請求入力欄'!K643)</f>
      </c>
      <c r="G23" s="317">
        <f>IF('請求入力欄'!D652=0,"",'請求入力欄'!D652)</f>
      </c>
      <c r="H23" s="315"/>
      <c r="I23" s="315"/>
      <c r="J23" s="315">
        <f>IF('請求入力欄'!D654=0,"",'請求入力欄'!D653)</f>
      </c>
      <c r="K23" s="315"/>
      <c r="L23" s="315"/>
      <c r="M23" s="316"/>
      <c r="N23" s="183"/>
      <c r="O23" s="184"/>
      <c r="P23" s="161"/>
      <c r="Q23" s="147"/>
      <c r="R23" s="166"/>
      <c r="S23" s="161"/>
      <c r="T23" s="165"/>
    </row>
    <row r="24" spans="1:20" ht="20.25" customHeight="1">
      <c r="A24" s="137">
        <v>13</v>
      </c>
      <c r="B24" s="342">
        <f>IF('請求入力欄'!D696="","",'請求入力欄'!D696)</f>
      </c>
      <c r="C24" s="343"/>
      <c r="D24" s="343"/>
      <c r="E24" s="344"/>
      <c r="F24" s="210">
        <f>IF('請求入力欄'!K700="","",'請求入力欄'!K700)</f>
      </c>
      <c r="G24" s="317">
        <f>IF('請求入力欄'!D709=0,"",'請求入力欄'!D709)</f>
      </c>
      <c r="H24" s="315"/>
      <c r="I24" s="315"/>
      <c r="J24" s="315">
        <f>IF('請求入力欄'!D711=0,"",'請求入力欄'!D710)</f>
      </c>
      <c r="K24" s="315"/>
      <c r="L24" s="315"/>
      <c r="M24" s="316"/>
      <c r="N24" s="183"/>
      <c r="O24" s="184"/>
      <c r="P24" s="161"/>
      <c r="Q24" s="147"/>
      <c r="R24" s="166"/>
      <c r="S24" s="161"/>
      <c r="T24" s="165"/>
    </row>
    <row r="25" spans="1:20" ht="20.25" customHeight="1">
      <c r="A25" s="137">
        <v>14</v>
      </c>
      <c r="B25" s="342">
        <f>IF('請求入力欄'!D753="","",'請求入力欄'!D753)</f>
      </c>
      <c r="C25" s="343"/>
      <c r="D25" s="343"/>
      <c r="E25" s="344"/>
      <c r="F25" s="210">
        <f>IF('請求入力欄'!K757="","",'請求入力欄'!K757)</f>
      </c>
      <c r="G25" s="317">
        <f>IF('請求入力欄'!D766=0,"",'請求入力欄'!D766)</f>
      </c>
      <c r="H25" s="315"/>
      <c r="I25" s="315"/>
      <c r="J25" s="315">
        <f>IF('請求入力欄'!D768=0,"",'請求入力欄'!D767)</f>
      </c>
      <c r="K25" s="315"/>
      <c r="L25" s="315"/>
      <c r="M25" s="316"/>
      <c r="N25" s="183"/>
      <c r="O25" s="184"/>
      <c r="P25" s="161"/>
      <c r="Q25" s="147"/>
      <c r="R25" s="166"/>
      <c r="S25" s="161"/>
      <c r="T25" s="165"/>
    </row>
    <row r="26" spans="1:20" ht="20.25" customHeight="1">
      <c r="A26" s="137">
        <v>15</v>
      </c>
      <c r="B26" s="342">
        <f>IF('請求入力欄'!D810="","",'請求入力欄'!D810)</f>
      </c>
      <c r="C26" s="343"/>
      <c r="D26" s="343"/>
      <c r="E26" s="344"/>
      <c r="F26" s="210">
        <f>IF('請求入力欄'!K814="","",'請求入力欄'!K814)</f>
      </c>
      <c r="G26" s="317">
        <f>IF('請求入力欄'!D823=0,"",'請求入力欄'!D823)</f>
      </c>
      <c r="H26" s="315"/>
      <c r="I26" s="315"/>
      <c r="J26" s="315">
        <f>IF('請求入力欄'!D825=0,"",'請求入力欄'!D824)</f>
      </c>
      <c r="K26" s="315"/>
      <c r="L26" s="315"/>
      <c r="M26" s="316"/>
      <c r="N26" s="183"/>
      <c r="O26" s="184"/>
      <c r="P26" s="161"/>
      <c r="Q26" s="147"/>
      <c r="R26" s="166"/>
      <c r="S26" s="161"/>
      <c r="T26" s="165"/>
    </row>
    <row r="27" spans="1:20" ht="20.25" customHeight="1">
      <c r="A27" s="137">
        <v>16</v>
      </c>
      <c r="B27" s="342">
        <f>IF('請求入力欄'!D867="","",'請求入力欄'!D867)</f>
      </c>
      <c r="C27" s="343"/>
      <c r="D27" s="343"/>
      <c r="E27" s="344"/>
      <c r="F27" s="210">
        <f>IF('請求入力欄'!K871="","",'請求入力欄'!K871)</f>
      </c>
      <c r="G27" s="317">
        <f>IF('請求入力欄'!D880=0,"",'請求入力欄'!D880)</f>
      </c>
      <c r="H27" s="315"/>
      <c r="I27" s="315"/>
      <c r="J27" s="315">
        <f>IF('請求入力欄'!D882=0,"",'請求入力欄'!D881)</f>
      </c>
      <c r="K27" s="315"/>
      <c r="L27" s="315"/>
      <c r="M27" s="316"/>
      <c r="N27" s="183"/>
      <c r="O27" s="184"/>
      <c r="P27" s="161"/>
      <c r="Q27" s="147"/>
      <c r="R27" s="166"/>
      <c r="S27" s="161"/>
      <c r="T27" s="165"/>
    </row>
    <row r="28" spans="1:20" ht="20.25" customHeight="1">
      <c r="A28" s="137">
        <v>17</v>
      </c>
      <c r="B28" s="342">
        <f>IF('請求入力欄'!D924="","",'請求入力欄'!D924)</f>
      </c>
      <c r="C28" s="343"/>
      <c r="D28" s="343"/>
      <c r="E28" s="344"/>
      <c r="F28" s="210">
        <f>IF('請求入力欄'!K928="","",'請求入力欄'!K928)</f>
      </c>
      <c r="G28" s="317">
        <f>IF('請求入力欄'!D937=0,"",'請求入力欄'!D937)</f>
      </c>
      <c r="H28" s="315"/>
      <c r="I28" s="315"/>
      <c r="J28" s="315">
        <f>IF('請求入力欄'!D939=0,"",'請求入力欄'!D938)</f>
      </c>
      <c r="K28" s="315"/>
      <c r="L28" s="315"/>
      <c r="M28" s="316"/>
      <c r="N28" s="183"/>
      <c r="O28" s="184"/>
      <c r="P28" s="161"/>
      <c r="Q28" s="147"/>
      <c r="R28" s="166"/>
      <c r="S28" s="161"/>
      <c r="T28" s="165"/>
    </row>
    <row r="29" spans="1:20" ht="20.25" customHeight="1">
      <c r="A29" s="137">
        <v>18</v>
      </c>
      <c r="B29" s="342">
        <f>IF('請求入力欄'!D981="","",'請求入力欄'!D981)</f>
      </c>
      <c r="C29" s="343"/>
      <c r="D29" s="343"/>
      <c r="E29" s="344"/>
      <c r="F29" s="210">
        <f>IF('請求入力欄'!K985="","",'請求入力欄'!K985)</f>
      </c>
      <c r="G29" s="317">
        <f>IF('請求入力欄'!D994=0,"",'請求入力欄'!D994)</f>
      </c>
      <c r="H29" s="315"/>
      <c r="I29" s="315"/>
      <c r="J29" s="315">
        <f>IF('請求入力欄'!D996=0,"",'請求入力欄'!D995)</f>
      </c>
      <c r="K29" s="315"/>
      <c r="L29" s="315"/>
      <c r="M29" s="316"/>
      <c r="N29" s="183"/>
      <c r="O29" s="184"/>
      <c r="P29" s="161"/>
      <c r="Q29" s="147"/>
      <c r="R29" s="166"/>
      <c r="S29" s="161"/>
      <c r="T29" s="165"/>
    </row>
    <row r="30" spans="1:20" ht="20.25" customHeight="1">
      <c r="A30" s="137">
        <v>19</v>
      </c>
      <c r="B30" s="342">
        <f>IF('請求入力欄'!D1038="","",'請求入力欄'!D1038)</f>
      </c>
      <c r="C30" s="343"/>
      <c r="D30" s="343"/>
      <c r="E30" s="344"/>
      <c r="F30" s="210">
        <f>IF('請求入力欄'!K1042="","",'請求入力欄'!K1042)</f>
      </c>
      <c r="G30" s="317">
        <f>IF('請求入力欄'!D1051=0,"",'請求入力欄'!D1051)</f>
      </c>
      <c r="H30" s="315"/>
      <c r="I30" s="315"/>
      <c r="J30" s="315">
        <f>IF('請求入力欄'!D1053=0,"",'請求入力欄'!D1052)</f>
      </c>
      <c r="K30" s="315"/>
      <c r="L30" s="315"/>
      <c r="M30" s="316"/>
      <c r="N30" s="183"/>
      <c r="O30" s="184"/>
      <c r="P30" s="161"/>
      <c r="Q30" s="147"/>
      <c r="R30" s="166"/>
      <c r="S30" s="161"/>
      <c r="T30" s="165"/>
    </row>
    <row r="31" spans="1:20" ht="20.25" customHeight="1">
      <c r="A31" s="137">
        <v>20</v>
      </c>
      <c r="B31" s="342">
        <f>IF('請求入力欄'!D1095="","",'請求入力欄'!D1095)</f>
      </c>
      <c r="C31" s="343"/>
      <c r="D31" s="343"/>
      <c r="E31" s="344"/>
      <c r="F31" s="210">
        <f>IF('請求入力欄'!K1099="","",'請求入力欄'!K1099)</f>
      </c>
      <c r="G31" s="317">
        <f>IF('請求入力欄'!D1108=0,"",'請求入力欄'!D1108)</f>
      </c>
      <c r="H31" s="315"/>
      <c r="I31" s="315"/>
      <c r="J31" s="315">
        <f>IF('請求入力欄'!D1110=0,"",'請求入力欄'!D1109)</f>
      </c>
      <c r="K31" s="315"/>
      <c r="L31" s="315"/>
      <c r="M31" s="316"/>
      <c r="N31" s="183"/>
      <c r="O31" s="184"/>
      <c r="P31" s="161"/>
      <c r="Q31" s="147"/>
      <c r="R31" s="166"/>
      <c r="S31" s="161"/>
      <c r="T31" s="165"/>
    </row>
    <row r="32" spans="1:20" ht="20.25" customHeight="1">
      <c r="A32" s="137">
        <v>21</v>
      </c>
      <c r="B32" s="342">
        <f>IF('請求入力欄'!D1152="","",'請求入力欄'!D1152)</f>
      </c>
      <c r="C32" s="343"/>
      <c r="D32" s="343"/>
      <c r="E32" s="344"/>
      <c r="F32" s="210">
        <f>IF('請求入力欄'!K1156="","",'請求入力欄'!K1156)</f>
      </c>
      <c r="G32" s="317">
        <f>IF('請求入力欄'!D1165=0,"",'請求入力欄'!D1165)</f>
      </c>
      <c r="H32" s="315"/>
      <c r="I32" s="315"/>
      <c r="J32" s="315">
        <f>IF('請求入力欄'!D1167=0,"",'請求入力欄'!D1166)</f>
      </c>
      <c r="K32" s="315"/>
      <c r="L32" s="315"/>
      <c r="M32" s="316"/>
      <c r="N32" s="183"/>
      <c r="O32" s="184"/>
      <c r="P32" s="161"/>
      <c r="Q32" s="147"/>
      <c r="R32" s="166"/>
      <c r="S32" s="161"/>
      <c r="T32" s="165"/>
    </row>
    <row r="33" spans="1:20" ht="20.25" customHeight="1">
      <c r="A33" s="137">
        <v>22</v>
      </c>
      <c r="B33" s="342">
        <f>IF('請求入力欄'!D1209="","",'請求入力欄'!D1209)</f>
      </c>
      <c r="C33" s="343"/>
      <c r="D33" s="343"/>
      <c r="E33" s="344"/>
      <c r="F33" s="210">
        <f>IF('請求入力欄'!K1213="","",'請求入力欄'!K1213)</f>
      </c>
      <c r="G33" s="317">
        <f>IF('請求入力欄'!D1222=0,"",'請求入力欄'!D1222)</f>
      </c>
      <c r="H33" s="315"/>
      <c r="I33" s="315"/>
      <c r="J33" s="315">
        <f>IF('請求入力欄'!D1224=0,"",'請求入力欄'!D1223)</f>
      </c>
      <c r="K33" s="315"/>
      <c r="L33" s="315"/>
      <c r="M33" s="316"/>
      <c r="N33" s="183"/>
      <c r="O33" s="184"/>
      <c r="P33" s="161"/>
      <c r="Q33" s="147"/>
      <c r="R33" s="166"/>
      <c r="S33" s="161"/>
      <c r="T33" s="165"/>
    </row>
    <row r="34" spans="1:20" ht="20.25" customHeight="1">
      <c r="A34" s="137">
        <v>23</v>
      </c>
      <c r="B34" s="342">
        <f>IF('請求入力欄'!D1266="","",'請求入力欄'!D1266)</f>
      </c>
      <c r="C34" s="343"/>
      <c r="D34" s="343"/>
      <c r="E34" s="344"/>
      <c r="F34" s="210">
        <f>IF('請求入力欄'!K1270="","",'請求入力欄'!K1270)</f>
      </c>
      <c r="G34" s="317">
        <f>IF('請求入力欄'!D1279=0,"",'請求入力欄'!D1279)</f>
      </c>
      <c r="H34" s="315"/>
      <c r="I34" s="315"/>
      <c r="J34" s="315">
        <f>IF('請求入力欄'!D1281=0,"",'請求入力欄'!D1280)</f>
      </c>
      <c r="K34" s="315"/>
      <c r="L34" s="315"/>
      <c r="M34" s="316"/>
      <c r="N34" s="183"/>
      <c r="O34" s="184"/>
      <c r="P34" s="161"/>
      <c r="Q34" s="147"/>
      <c r="R34" s="166"/>
      <c r="S34" s="161"/>
      <c r="T34" s="165"/>
    </row>
    <row r="35" spans="1:20" ht="20.25" customHeight="1">
      <c r="A35" s="137">
        <v>24</v>
      </c>
      <c r="B35" s="342">
        <f>IF('請求入力欄'!D1323="","",'請求入力欄'!D1323)</f>
      </c>
      <c r="C35" s="343"/>
      <c r="D35" s="343"/>
      <c r="E35" s="344"/>
      <c r="F35" s="210">
        <f>IF('請求入力欄'!K1327="","",'請求入力欄'!K1327)</f>
      </c>
      <c r="G35" s="317">
        <f>IF('請求入力欄'!D1336=0,"",'請求入力欄'!D1336)</f>
      </c>
      <c r="H35" s="315"/>
      <c r="I35" s="315"/>
      <c r="J35" s="315">
        <f>IF('請求入力欄'!D1338=0,"",'請求入力欄'!D1337)</f>
      </c>
      <c r="K35" s="315"/>
      <c r="L35" s="315"/>
      <c r="M35" s="316"/>
      <c r="N35" s="183"/>
      <c r="O35" s="184"/>
      <c r="P35" s="161"/>
      <c r="Q35" s="147"/>
      <c r="R35" s="166"/>
      <c r="S35" s="161"/>
      <c r="T35" s="165"/>
    </row>
    <row r="36" spans="1:20" ht="20.25" customHeight="1" thickBot="1">
      <c r="A36" s="138">
        <v>25</v>
      </c>
      <c r="B36" s="345">
        <f>IF('請求入力欄'!D1380="","",'請求入力欄'!D1380)</f>
      </c>
      <c r="C36" s="346"/>
      <c r="D36" s="346"/>
      <c r="E36" s="347"/>
      <c r="F36" s="211">
        <f>IF('請求入力欄'!K1384="","",'請求入力欄'!K1384)</f>
      </c>
      <c r="G36" s="374">
        <f>IF('請求入力欄'!D1393=0,"",'請求入力欄'!D1393)</f>
      </c>
      <c r="H36" s="366"/>
      <c r="I36" s="366"/>
      <c r="J36" s="366">
        <f>IF('請求入力欄'!D1395=0,"",'請求入力欄'!D1394)</f>
      </c>
      <c r="K36" s="366"/>
      <c r="L36" s="366"/>
      <c r="M36" s="367"/>
      <c r="N36" s="185"/>
      <c r="O36" s="186"/>
      <c r="P36" s="162"/>
      <c r="Q36" s="148"/>
      <c r="R36" s="167"/>
      <c r="S36" s="162"/>
      <c r="T36" s="168"/>
    </row>
    <row r="37" spans="1:20" ht="21" customHeight="1">
      <c r="A37" s="139"/>
      <c r="B37" s="140"/>
      <c r="C37" s="140"/>
      <c r="D37" s="140"/>
      <c r="E37" s="140"/>
      <c r="F37" s="141" t="s">
        <v>102</v>
      </c>
      <c r="G37" s="375">
        <f>SUM(G12:G36)</f>
        <v>10000000</v>
      </c>
      <c r="H37" s="376"/>
      <c r="I37" s="376"/>
      <c r="J37" s="368">
        <f>SUM(J12:M36)</f>
        <v>1000000</v>
      </c>
      <c r="K37" s="369"/>
      <c r="L37" s="369"/>
      <c r="M37" s="370"/>
      <c r="N37" s="187"/>
      <c r="O37" s="188"/>
      <c r="P37" s="163"/>
      <c r="Q37" s="159"/>
      <c r="R37" s="172"/>
      <c r="S37" s="173"/>
      <c r="T37" s="174"/>
    </row>
    <row r="38" spans="1:20" ht="21" customHeight="1" thickBot="1">
      <c r="A38" s="145"/>
      <c r="B38" s="146"/>
      <c r="C38" s="146"/>
      <c r="D38" s="146"/>
      <c r="E38" s="146"/>
      <c r="F38" s="146"/>
      <c r="G38" s="86"/>
      <c r="H38" s="193" t="s">
        <v>112</v>
      </c>
      <c r="I38" s="372">
        <f>SUM(G37+J37)</f>
        <v>11000000</v>
      </c>
      <c r="J38" s="372"/>
      <c r="K38" s="372"/>
      <c r="L38" s="372"/>
      <c r="M38" s="373"/>
      <c r="N38" s="295" t="s">
        <v>109</v>
      </c>
      <c r="O38" s="296"/>
      <c r="P38" s="297"/>
      <c r="Q38" s="189"/>
      <c r="R38" s="190"/>
      <c r="S38" s="190"/>
      <c r="T38" s="191"/>
    </row>
    <row r="39" spans="1:20" ht="20.25" customHeight="1" thickTop="1">
      <c r="A39" s="377" t="s">
        <v>116</v>
      </c>
      <c r="B39" s="378"/>
      <c r="C39" s="379" t="str">
        <f>'基本情報入力欄'!D23&amp;"-"&amp;'基本情報入力欄'!D25</f>
        <v>0017-357</v>
      </c>
      <c r="D39" s="380"/>
      <c r="E39" s="381"/>
      <c r="F39" s="199" t="str">
        <f>"預金種別　　"&amp;'基本情報入力欄'!D27&amp;'基本情報入力欄'!E27</f>
        <v>預金種別　　2　当　座</v>
      </c>
      <c r="G39" s="149"/>
      <c r="H39" s="153" t="s">
        <v>106</v>
      </c>
      <c r="I39" s="178"/>
      <c r="J39" s="180"/>
      <c r="K39" s="180"/>
      <c r="L39" s="328"/>
      <c r="M39" s="329"/>
      <c r="N39" s="158"/>
      <c r="O39" s="318" t="s">
        <v>92</v>
      </c>
      <c r="P39" s="319"/>
      <c r="Q39" s="319"/>
      <c r="R39" s="175"/>
      <c r="S39" s="176"/>
      <c r="T39" s="177"/>
    </row>
    <row r="40" spans="1:20" ht="20.25" customHeight="1">
      <c r="A40" s="364" t="str">
        <f>'基本情報入力欄'!D24</f>
        <v>埼玉りそな銀行</v>
      </c>
      <c r="B40" s="365"/>
      <c r="C40" s="365"/>
      <c r="D40" s="365"/>
      <c r="E40" s="155" t="s">
        <v>117</v>
      </c>
      <c r="F40" s="144" t="s">
        <v>103</v>
      </c>
      <c r="G40" s="371" t="s">
        <v>104</v>
      </c>
      <c r="H40" s="154" t="s">
        <v>88</v>
      </c>
      <c r="I40" s="179"/>
      <c r="J40" s="170"/>
      <c r="K40" s="170"/>
      <c r="L40" s="323"/>
      <c r="M40" s="324"/>
      <c r="N40" s="336" t="s">
        <v>105</v>
      </c>
      <c r="O40" s="318" t="s">
        <v>93</v>
      </c>
      <c r="P40" s="319"/>
      <c r="Q40" s="319"/>
      <c r="R40" s="169"/>
      <c r="S40" s="170"/>
      <c r="T40" s="171"/>
    </row>
    <row r="41" spans="1:20" ht="20.25" customHeight="1">
      <c r="A41" s="352" t="str">
        <f>'基本情報入力欄'!D26</f>
        <v>川口支店</v>
      </c>
      <c r="B41" s="353"/>
      <c r="C41" s="353"/>
      <c r="D41" s="353"/>
      <c r="E41" s="156" t="s">
        <v>113</v>
      </c>
      <c r="F41" s="262" t="str">
        <f>'基本情報入力欄'!D28</f>
        <v>9876543</v>
      </c>
      <c r="G41" s="371"/>
      <c r="H41" s="154" t="s">
        <v>89</v>
      </c>
      <c r="I41" s="179"/>
      <c r="J41" s="170"/>
      <c r="K41" s="170"/>
      <c r="L41" s="323"/>
      <c r="M41" s="324"/>
      <c r="N41" s="336"/>
      <c r="O41" s="318" t="s">
        <v>94</v>
      </c>
      <c r="P41" s="319"/>
      <c r="Q41" s="319"/>
      <c r="R41" s="169"/>
      <c r="S41" s="170"/>
      <c r="T41" s="171"/>
    </row>
    <row r="42" spans="1:20" ht="20.25" customHeight="1">
      <c r="A42" s="354" t="s">
        <v>114</v>
      </c>
      <c r="B42" s="355"/>
      <c r="C42" s="356" t="str">
        <f>'基本情報入力欄'!D29</f>
        <v>コウザジロウ（カ</v>
      </c>
      <c r="D42" s="357"/>
      <c r="E42" s="357"/>
      <c r="F42" s="358"/>
      <c r="G42" s="371"/>
      <c r="H42" s="154" t="s">
        <v>90</v>
      </c>
      <c r="I42" s="179"/>
      <c r="J42" s="170"/>
      <c r="K42" s="170"/>
      <c r="L42" s="323"/>
      <c r="M42" s="324"/>
      <c r="N42" s="336"/>
      <c r="O42" s="318" t="s">
        <v>95</v>
      </c>
      <c r="P42" s="319"/>
      <c r="Q42" s="319"/>
      <c r="R42" s="169"/>
      <c r="S42" s="170"/>
      <c r="T42" s="171"/>
    </row>
    <row r="43" spans="1:20" ht="20.25" customHeight="1" thickBot="1">
      <c r="A43" s="359" t="s">
        <v>115</v>
      </c>
      <c r="B43" s="360"/>
      <c r="C43" s="361" t="str">
        <f>'基本情報入力欄'!D30</f>
        <v>口座　次郎㈱</v>
      </c>
      <c r="D43" s="362"/>
      <c r="E43" s="362"/>
      <c r="F43" s="363"/>
      <c r="G43" s="371"/>
      <c r="H43" s="154"/>
      <c r="I43" s="179"/>
      <c r="J43" s="170"/>
      <c r="K43" s="170"/>
      <c r="L43" s="323"/>
      <c r="M43" s="324"/>
      <c r="N43" s="336"/>
      <c r="O43" s="318" t="s">
        <v>94</v>
      </c>
      <c r="P43" s="319"/>
      <c r="Q43" s="319"/>
      <c r="R43" s="169"/>
      <c r="S43" s="170"/>
      <c r="T43" s="171"/>
    </row>
    <row r="44" spans="1:20" ht="20.25" customHeight="1" thickTop="1">
      <c r="A44" s="337" t="s">
        <v>107</v>
      </c>
      <c r="B44" s="338"/>
      <c r="C44" s="157"/>
      <c r="D44" s="194"/>
      <c r="E44" s="195" t="s">
        <v>108</v>
      </c>
      <c r="F44" s="196"/>
      <c r="G44" s="150"/>
      <c r="H44" s="154" t="s">
        <v>91</v>
      </c>
      <c r="I44" s="179"/>
      <c r="J44" s="170"/>
      <c r="K44" s="170"/>
      <c r="L44" s="323"/>
      <c r="M44" s="324"/>
      <c r="N44" s="152"/>
      <c r="O44" s="318" t="s">
        <v>96</v>
      </c>
      <c r="P44" s="319"/>
      <c r="Q44" s="319"/>
      <c r="R44" s="169"/>
      <c r="S44" s="170"/>
      <c r="T44" s="171"/>
    </row>
  </sheetData>
  <sheetProtection/>
  <mergeCells count="123">
    <mergeCell ref="O42:Q42"/>
    <mergeCell ref="B24:E24"/>
    <mergeCell ref="B25:E25"/>
    <mergeCell ref="G28:I28"/>
    <mergeCell ref="G29:I29"/>
    <mergeCell ref="G30:I30"/>
    <mergeCell ref="O41:Q41"/>
    <mergeCell ref="A39:B39"/>
    <mergeCell ref="C39:E39"/>
    <mergeCell ref="J35:M35"/>
    <mergeCell ref="J36:M36"/>
    <mergeCell ref="J37:M37"/>
    <mergeCell ref="G40:G43"/>
    <mergeCell ref="I38:M38"/>
    <mergeCell ref="G36:I36"/>
    <mergeCell ref="G37:I37"/>
    <mergeCell ref="A41:D41"/>
    <mergeCell ref="A42:B42"/>
    <mergeCell ref="C42:F42"/>
    <mergeCell ref="A43:B43"/>
    <mergeCell ref="C43:F43"/>
    <mergeCell ref="A40:D40"/>
    <mergeCell ref="G27:I27"/>
    <mergeCell ref="G11:I11"/>
    <mergeCell ref="G12:I12"/>
    <mergeCell ref="G13:I13"/>
    <mergeCell ref="G14:I14"/>
    <mergeCell ref="G15:I15"/>
    <mergeCell ref="G16:I16"/>
    <mergeCell ref="G18:I18"/>
    <mergeCell ref="G26:I26"/>
    <mergeCell ref="A5:F6"/>
    <mergeCell ref="G31:I31"/>
    <mergeCell ref="G32:I32"/>
    <mergeCell ref="G19:I19"/>
    <mergeCell ref="G20:I20"/>
    <mergeCell ref="G21:I21"/>
    <mergeCell ref="G22:I22"/>
    <mergeCell ref="G23:I23"/>
    <mergeCell ref="G24:I24"/>
    <mergeCell ref="G25:I25"/>
    <mergeCell ref="B36:E36"/>
    <mergeCell ref="B26:E26"/>
    <mergeCell ref="B27:E27"/>
    <mergeCell ref="B28:E28"/>
    <mergeCell ref="B29:E29"/>
    <mergeCell ref="B30:E30"/>
    <mergeCell ref="B31:E31"/>
    <mergeCell ref="B18:E18"/>
    <mergeCell ref="B19:E19"/>
    <mergeCell ref="B32:E32"/>
    <mergeCell ref="B33:E33"/>
    <mergeCell ref="B34:E34"/>
    <mergeCell ref="B35:E35"/>
    <mergeCell ref="B20:E20"/>
    <mergeCell ref="B21:E21"/>
    <mergeCell ref="B22:E22"/>
    <mergeCell ref="B23:E23"/>
    <mergeCell ref="N40:N43"/>
    <mergeCell ref="O40:Q40"/>
    <mergeCell ref="A44:B44"/>
    <mergeCell ref="B11:E11"/>
    <mergeCell ref="B12:E12"/>
    <mergeCell ref="B13:E13"/>
    <mergeCell ref="B14:E14"/>
    <mergeCell ref="B15:E15"/>
    <mergeCell ref="B16:E16"/>
    <mergeCell ref="B17:E17"/>
    <mergeCell ref="O39:Q39"/>
    <mergeCell ref="J11:M11"/>
    <mergeCell ref="J12:M12"/>
    <mergeCell ref="J13:M13"/>
    <mergeCell ref="J14:M14"/>
    <mergeCell ref="J15:M15"/>
    <mergeCell ref="J16:M16"/>
    <mergeCell ref="J17:M17"/>
    <mergeCell ref="J18:M18"/>
    <mergeCell ref="J19:M19"/>
    <mergeCell ref="O43:Q43"/>
    <mergeCell ref="O44:Q44"/>
    <mergeCell ref="R11:T11"/>
    <mergeCell ref="L40:M40"/>
    <mergeCell ref="L41:M41"/>
    <mergeCell ref="L42:M42"/>
    <mergeCell ref="L43:M43"/>
    <mergeCell ref="L44:M44"/>
    <mergeCell ref="N11:Q11"/>
    <mergeCell ref="L39:M39"/>
    <mergeCell ref="J34:M34"/>
    <mergeCell ref="G33:I33"/>
    <mergeCell ref="G34:I34"/>
    <mergeCell ref="G35:I35"/>
    <mergeCell ref="J20:M20"/>
    <mergeCell ref="J21:M21"/>
    <mergeCell ref="J22:M22"/>
    <mergeCell ref="J23:M23"/>
    <mergeCell ref="J24:M24"/>
    <mergeCell ref="J25:M25"/>
    <mergeCell ref="J29:M29"/>
    <mergeCell ref="J30:M30"/>
    <mergeCell ref="J31:M31"/>
    <mergeCell ref="J32:M32"/>
    <mergeCell ref="J33:M33"/>
    <mergeCell ref="J26:M26"/>
    <mergeCell ref="J27:M27"/>
    <mergeCell ref="J28:M28"/>
    <mergeCell ref="J7:K7"/>
    <mergeCell ref="M5:T5"/>
    <mergeCell ref="M6:T6"/>
    <mergeCell ref="M8:T8"/>
    <mergeCell ref="M9:T9"/>
    <mergeCell ref="G17:I17"/>
    <mergeCell ref="M7:S7"/>
    <mergeCell ref="O3:T3"/>
    <mergeCell ref="L3:N3"/>
    <mergeCell ref="J4:L4"/>
    <mergeCell ref="G1:J2"/>
    <mergeCell ref="N38:P38"/>
    <mergeCell ref="J8:K8"/>
    <mergeCell ref="J9:K9"/>
    <mergeCell ref="M4:N4"/>
    <mergeCell ref="J5:K5"/>
    <mergeCell ref="J6:K6"/>
  </mergeCells>
  <printOptions/>
  <pageMargins left="0.11811023622047245" right="0.11811023622047245" top="0.5511811023622047" bottom="0.15748031496062992" header="0.31496062992125984" footer="0.31496062992125984"/>
  <pageSetup blackAndWhite="1"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140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2.421875" style="1" customWidth="1"/>
    <col min="3" max="3" width="9.421875" style="1" customWidth="1"/>
    <col min="4" max="10" width="1.8515625" style="1" customWidth="1"/>
    <col min="11" max="15" width="13.140625" style="1" customWidth="1"/>
    <col min="16" max="17" width="2.421875" style="1" customWidth="1"/>
    <col min="18" max="21" width="9.8515625" style="1" customWidth="1"/>
    <col min="22" max="22" width="13.421875" style="1" bestFit="1" customWidth="1"/>
    <col min="23" max="16384" width="9.00390625" style="1" customWidth="1"/>
  </cols>
  <sheetData>
    <row r="1" spans="3:4" ht="17.25">
      <c r="C1" s="208"/>
      <c r="D1" s="213" t="s">
        <v>121</v>
      </c>
    </row>
    <row r="2" ht="17.25">
      <c r="C2" s="212" t="s">
        <v>128</v>
      </c>
    </row>
    <row r="3" ht="17.25" customHeight="1">
      <c r="C3" s="212" t="s">
        <v>127</v>
      </c>
    </row>
    <row r="4" spans="2:20" ht="17.25" customHeight="1" thickBot="1">
      <c r="B4" s="80"/>
      <c r="C4" s="388" t="s">
        <v>118</v>
      </c>
      <c r="D4" s="388"/>
      <c r="E4" s="388"/>
      <c r="F4" s="388"/>
      <c r="G4" s="388"/>
      <c r="H4" s="388"/>
      <c r="I4" s="421">
        <v>1</v>
      </c>
      <c r="J4" s="421"/>
      <c r="K4" s="81"/>
      <c r="L4" s="81"/>
      <c r="M4" s="81"/>
      <c r="N4" s="81"/>
      <c r="O4" s="81"/>
      <c r="P4" s="82"/>
      <c r="T4" s="1" t="s">
        <v>206</v>
      </c>
    </row>
    <row r="5" spans="2:23" ht="17.25" customHeight="1" thickTop="1">
      <c r="B5" s="2"/>
      <c r="C5" s="389"/>
      <c r="D5" s="389"/>
      <c r="E5" s="389"/>
      <c r="F5" s="389"/>
      <c r="G5" s="389"/>
      <c r="H5" s="389"/>
      <c r="I5" s="422"/>
      <c r="J5" s="422"/>
      <c r="K5" s="4"/>
      <c r="L5" s="395" t="s">
        <v>119</v>
      </c>
      <c r="M5" s="396"/>
      <c r="N5" s="396"/>
      <c r="O5" s="396"/>
      <c r="P5" s="397"/>
      <c r="T5" s="1" t="s">
        <v>207</v>
      </c>
      <c r="V5" s="226" t="s">
        <v>214</v>
      </c>
      <c r="W5" s="258">
        <v>0.05</v>
      </c>
    </row>
    <row r="6" spans="2:23" ht="16.5" customHeight="1">
      <c r="B6" s="2"/>
      <c r="C6" s="4"/>
      <c r="D6" s="4"/>
      <c r="E6" s="4"/>
      <c r="F6" s="4"/>
      <c r="G6" s="4"/>
      <c r="H6" s="4"/>
      <c r="I6" s="4"/>
      <c r="J6" s="4"/>
      <c r="K6" s="4"/>
      <c r="L6" s="398"/>
      <c r="M6" s="399"/>
      <c r="N6" s="399"/>
      <c r="O6" s="399"/>
      <c r="P6" s="400"/>
      <c r="V6" s="226" t="s">
        <v>215</v>
      </c>
      <c r="W6" s="259">
        <v>0.08</v>
      </c>
    </row>
    <row r="7" spans="2:23" ht="17.25" customHeight="1">
      <c r="B7" s="2"/>
      <c r="C7" s="78" t="s">
        <v>15</v>
      </c>
      <c r="D7" s="404">
        <v>44135</v>
      </c>
      <c r="E7" s="405"/>
      <c r="F7" s="405"/>
      <c r="G7" s="405"/>
      <c r="H7" s="405"/>
      <c r="I7" s="406"/>
      <c r="J7" s="121"/>
      <c r="K7" s="4"/>
      <c r="L7" s="398"/>
      <c r="M7" s="399"/>
      <c r="N7" s="399"/>
      <c r="O7" s="399"/>
      <c r="P7" s="400"/>
      <c r="V7" s="226" t="s">
        <v>216</v>
      </c>
      <c r="W7" s="259">
        <v>0.1</v>
      </c>
    </row>
    <row r="8" spans="2:23" ht="11.25" thickBot="1">
      <c r="B8" s="2"/>
      <c r="C8" s="81"/>
      <c r="D8" s="81"/>
      <c r="E8" s="81"/>
      <c r="F8" s="81"/>
      <c r="G8" s="81"/>
      <c r="H8" s="81"/>
      <c r="I8" s="93"/>
      <c r="J8" s="94"/>
      <c r="K8" s="4"/>
      <c r="L8" s="401"/>
      <c r="M8" s="402"/>
      <c r="N8" s="402"/>
      <c r="O8" s="402"/>
      <c r="P8" s="403"/>
      <c r="V8" s="226" t="s">
        <v>217</v>
      </c>
      <c r="W8" s="265"/>
    </row>
    <row r="9" spans="2:23" ht="12" customHeight="1" thickTop="1">
      <c r="B9" s="2"/>
      <c r="C9" s="4"/>
      <c r="D9" s="4"/>
      <c r="E9" s="4"/>
      <c r="F9" s="4"/>
      <c r="G9" s="4"/>
      <c r="H9" s="4"/>
      <c r="I9" s="4"/>
      <c r="J9" s="4"/>
      <c r="K9" s="4"/>
      <c r="L9" s="112"/>
      <c r="M9" s="112"/>
      <c r="N9" s="112"/>
      <c r="O9" s="112"/>
      <c r="P9" s="3"/>
      <c r="Q9" s="90"/>
      <c r="R9" s="90"/>
      <c r="S9" s="90"/>
      <c r="T9" s="90"/>
      <c r="U9" s="90"/>
      <c r="V9" s="226" t="s">
        <v>218</v>
      </c>
      <c r="W9" s="257"/>
    </row>
    <row r="10" spans="2:21" ht="17.25" customHeight="1" thickBot="1">
      <c r="B10" s="2"/>
      <c r="C10" s="4" t="s">
        <v>69</v>
      </c>
      <c r="D10" s="4"/>
      <c r="E10" s="4"/>
      <c r="F10" s="4"/>
      <c r="G10" s="4"/>
      <c r="H10" s="4"/>
      <c r="I10" s="4"/>
      <c r="J10" s="4"/>
      <c r="K10" s="4"/>
      <c r="L10" s="112"/>
      <c r="M10" s="112"/>
      <c r="N10" s="112"/>
      <c r="O10" s="112"/>
      <c r="P10" s="3"/>
      <c r="Q10" s="90"/>
      <c r="R10" s="90"/>
      <c r="S10" s="90"/>
      <c r="T10" s="90"/>
      <c r="U10" s="90"/>
    </row>
    <row r="11" spans="2:19" ht="17.25" customHeight="1">
      <c r="B11" s="243" t="s">
        <v>191</v>
      </c>
      <c r="C11" s="232" t="s">
        <v>139</v>
      </c>
      <c r="D11" s="382" t="s">
        <v>260</v>
      </c>
      <c r="E11" s="383"/>
      <c r="F11" s="383"/>
      <c r="G11" s="383"/>
      <c r="H11" s="383"/>
      <c r="I11" s="383"/>
      <c r="J11" s="384"/>
      <c r="K11" s="233"/>
      <c r="L11" s="234"/>
      <c r="M11" s="235" t="s">
        <v>140</v>
      </c>
      <c r="N11" s="233"/>
      <c r="O11" s="233"/>
      <c r="P11" s="236"/>
      <c r="R11" s="244"/>
      <c r="S11" s="4" t="s">
        <v>197</v>
      </c>
    </row>
    <row r="12" spans="2:19" ht="17.25" customHeight="1">
      <c r="B12" s="237"/>
      <c r="C12" s="78" t="s">
        <v>141</v>
      </c>
      <c r="D12" s="274"/>
      <c r="E12" s="275"/>
      <c r="F12" s="275"/>
      <c r="G12" s="275"/>
      <c r="H12" s="275"/>
      <c r="I12" s="275"/>
      <c r="J12" s="275"/>
      <c r="K12" s="275"/>
      <c r="L12" s="276"/>
      <c r="M12" s="438" t="s">
        <v>259</v>
      </c>
      <c r="N12" s="439"/>
      <c r="O12" s="439"/>
      <c r="P12" s="238"/>
      <c r="R12" s="245"/>
      <c r="S12" s="1" t="s">
        <v>198</v>
      </c>
    </row>
    <row r="13" spans="2:16" ht="17.25" customHeight="1" thickBot="1">
      <c r="B13" s="237"/>
      <c r="C13" s="78" t="s">
        <v>142</v>
      </c>
      <c r="D13" s="385">
        <v>234</v>
      </c>
      <c r="E13" s="386"/>
      <c r="F13" s="386"/>
      <c r="G13" s="386"/>
      <c r="H13" s="387"/>
      <c r="I13" s="228"/>
      <c r="J13" s="229"/>
      <c r="K13" s="266" t="str">
        <f>TEXT(D13,"00000")</f>
        <v>00234</v>
      </c>
      <c r="L13" s="227"/>
      <c r="M13" s="226"/>
      <c r="N13" s="226"/>
      <c r="O13" s="226"/>
      <c r="P13" s="238"/>
    </row>
    <row r="14" spans="2:21" ht="17.25" customHeight="1">
      <c r="B14" s="237"/>
      <c r="C14" s="78" t="s">
        <v>143</v>
      </c>
      <c r="D14" s="431">
        <v>210000000</v>
      </c>
      <c r="E14" s="432"/>
      <c r="F14" s="432"/>
      <c r="G14" s="432"/>
      <c r="H14" s="432"/>
      <c r="I14" s="432"/>
      <c r="J14" s="433"/>
      <c r="K14" s="226" t="s">
        <v>144</v>
      </c>
      <c r="L14" s="230"/>
      <c r="M14" s="226"/>
      <c r="N14" s="226"/>
      <c r="O14" s="226"/>
      <c r="P14" s="238"/>
      <c r="R14" s="246" t="s">
        <v>192</v>
      </c>
      <c r="S14" s="247"/>
      <c r="T14" s="247"/>
      <c r="U14" s="248"/>
    </row>
    <row r="15" spans="2:21" ht="17.25" customHeight="1">
      <c r="B15" s="237"/>
      <c r="C15" s="78"/>
      <c r="D15" s="434" t="s">
        <v>145</v>
      </c>
      <c r="E15" s="435"/>
      <c r="F15" s="435"/>
      <c r="G15" s="435"/>
      <c r="H15" s="435"/>
      <c r="I15" s="435"/>
      <c r="J15" s="435"/>
      <c r="K15" s="224" t="s">
        <v>146</v>
      </c>
      <c r="L15" s="224" t="s">
        <v>147</v>
      </c>
      <c r="M15" s="224" t="s">
        <v>148</v>
      </c>
      <c r="N15" s="123" t="s">
        <v>149</v>
      </c>
      <c r="O15" s="226"/>
      <c r="P15" s="238"/>
      <c r="R15" s="249"/>
      <c r="S15" s="4" t="s">
        <v>193</v>
      </c>
      <c r="T15" s="4"/>
      <c r="U15" s="250"/>
    </row>
    <row r="16" spans="2:21" ht="17.25" customHeight="1">
      <c r="B16" s="237"/>
      <c r="C16" s="78" t="s">
        <v>150</v>
      </c>
      <c r="D16" s="423" t="s">
        <v>212</v>
      </c>
      <c r="E16" s="424"/>
      <c r="F16" s="424"/>
      <c r="G16" s="424"/>
      <c r="H16" s="424"/>
      <c r="I16" s="424"/>
      <c r="J16" s="424"/>
      <c r="K16" s="221"/>
      <c r="L16" s="124"/>
      <c r="M16" s="124"/>
      <c r="N16" s="122">
        <v>10000000</v>
      </c>
      <c r="O16" s="225" t="s">
        <v>144</v>
      </c>
      <c r="P16" s="238"/>
      <c r="Q16" s="4"/>
      <c r="R16" s="249" t="s">
        <v>195</v>
      </c>
      <c r="S16" s="4"/>
      <c r="T16" s="4"/>
      <c r="U16" s="250"/>
    </row>
    <row r="17" spans="2:21" ht="17.25" customHeight="1">
      <c r="B17" s="237"/>
      <c r="C17" s="78" t="s">
        <v>151</v>
      </c>
      <c r="D17" s="423"/>
      <c r="E17" s="424"/>
      <c r="F17" s="424"/>
      <c r="G17" s="424"/>
      <c r="H17" s="424"/>
      <c r="I17" s="424"/>
      <c r="J17" s="424"/>
      <c r="K17" s="221"/>
      <c r="L17" s="124"/>
      <c r="M17" s="124"/>
      <c r="N17" s="122"/>
      <c r="O17" s="225"/>
      <c r="P17" s="238"/>
      <c r="Q17" s="4"/>
      <c r="R17" s="249"/>
      <c r="S17" s="4"/>
      <c r="T17" s="4"/>
      <c r="U17" s="250"/>
    </row>
    <row r="18" spans="2:21" ht="17.25" customHeight="1">
      <c r="B18" s="237"/>
      <c r="C18" s="78" t="s">
        <v>152</v>
      </c>
      <c r="D18" s="419"/>
      <c r="E18" s="420"/>
      <c r="F18" s="420"/>
      <c r="G18" s="420"/>
      <c r="H18" s="420"/>
      <c r="I18" s="420"/>
      <c r="J18" s="420"/>
      <c r="K18" s="222"/>
      <c r="L18" s="125"/>
      <c r="M18" s="125"/>
      <c r="N18" s="122"/>
      <c r="O18" s="225"/>
      <c r="P18" s="238"/>
      <c r="Q18" s="4"/>
      <c r="R18" s="249"/>
      <c r="S18" s="4"/>
      <c r="T18" s="4"/>
      <c r="U18" s="250"/>
    </row>
    <row r="19" spans="2:21" ht="17.25" customHeight="1">
      <c r="B19" s="237"/>
      <c r="C19" s="78" t="s">
        <v>153</v>
      </c>
      <c r="D19" s="419"/>
      <c r="E19" s="420"/>
      <c r="F19" s="420"/>
      <c r="G19" s="420"/>
      <c r="H19" s="420"/>
      <c r="I19" s="420"/>
      <c r="J19" s="420"/>
      <c r="K19" s="222"/>
      <c r="L19" s="125"/>
      <c r="M19" s="125"/>
      <c r="N19" s="122"/>
      <c r="O19" s="225"/>
      <c r="P19" s="238"/>
      <c r="Q19" s="4"/>
      <c r="R19" s="249"/>
      <c r="S19" s="4"/>
      <c r="T19" s="4"/>
      <c r="U19" s="250"/>
    </row>
    <row r="20" spans="2:21" ht="17.25" customHeight="1">
      <c r="B20" s="237"/>
      <c r="C20" s="78" t="s">
        <v>154</v>
      </c>
      <c r="D20" s="419"/>
      <c r="E20" s="420"/>
      <c r="F20" s="420"/>
      <c r="G20" s="420"/>
      <c r="H20" s="420"/>
      <c r="I20" s="420"/>
      <c r="J20" s="420"/>
      <c r="K20" s="222"/>
      <c r="L20" s="125"/>
      <c r="M20" s="125"/>
      <c r="N20" s="122"/>
      <c r="O20" s="225"/>
      <c r="P20" s="238"/>
      <c r="Q20" s="4"/>
      <c r="R20" s="249"/>
      <c r="S20" s="4"/>
      <c r="T20" s="4"/>
      <c r="U20" s="250"/>
    </row>
    <row r="21" spans="2:21" ht="17.25" customHeight="1">
      <c r="B21" s="237"/>
      <c r="C21" s="78" t="s">
        <v>155</v>
      </c>
      <c r="D21" s="423"/>
      <c r="E21" s="424"/>
      <c r="F21" s="424"/>
      <c r="G21" s="424"/>
      <c r="H21" s="424"/>
      <c r="I21" s="424"/>
      <c r="J21" s="424"/>
      <c r="K21" s="221"/>
      <c r="L21" s="124"/>
      <c r="M21" s="124"/>
      <c r="N21" s="122"/>
      <c r="O21" s="225"/>
      <c r="P21" s="238"/>
      <c r="Q21" s="4"/>
      <c r="R21" s="249"/>
      <c r="S21" s="4"/>
      <c r="T21" s="4"/>
      <c r="U21" s="250"/>
    </row>
    <row r="22" spans="2:21" ht="17.25" customHeight="1">
      <c r="B22" s="237"/>
      <c r="C22" s="78" t="s">
        <v>156</v>
      </c>
      <c r="D22" s="423"/>
      <c r="E22" s="424"/>
      <c r="F22" s="424"/>
      <c r="G22" s="424"/>
      <c r="H22" s="424"/>
      <c r="I22" s="424"/>
      <c r="J22" s="424"/>
      <c r="K22" s="221"/>
      <c r="L22" s="124"/>
      <c r="M22" s="124"/>
      <c r="N22" s="122"/>
      <c r="O22" s="225"/>
      <c r="P22" s="238"/>
      <c r="Q22" s="4"/>
      <c r="R22" s="249"/>
      <c r="S22" s="4"/>
      <c r="T22" s="4"/>
      <c r="U22" s="250"/>
    </row>
    <row r="23" spans="2:21" ht="17.25" customHeight="1">
      <c r="B23" s="237"/>
      <c r="C23" s="78" t="s">
        <v>157</v>
      </c>
      <c r="D23" s="423"/>
      <c r="E23" s="424"/>
      <c r="F23" s="424"/>
      <c r="G23" s="424"/>
      <c r="H23" s="424"/>
      <c r="I23" s="424"/>
      <c r="J23" s="424"/>
      <c r="K23" s="221"/>
      <c r="L23" s="124"/>
      <c r="M23" s="124"/>
      <c r="N23" s="122"/>
      <c r="O23" s="225"/>
      <c r="P23" s="238"/>
      <c r="Q23" s="4"/>
      <c r="R23" s="249"/>
      <c r="S23" s="4"/>
      <c r="T23" s="4"/>
      <c r="U23" s="250"/>
    </row>
    <row r="24" spans="2:21" ht="17.25" customHeight="1">
      <c r="B24" s="237"/>
      <c r="C24" s="78" t="s">
        <v>158</v>
      </c>
      <c r="D24" s="419"/>
      <c r="E24" s="420"/>
      <c r="F24" s="420"/>
      <c r="G24" s="420"/>
      <c r="H24" s="420"/>
      <c r="I24" s="420"/>
      <c r="J24" s="420"/>
      <c r="K24" s="222"/>
      <c r="L24" s="125"/>
      <c r="M24" s="125"/>
      <c r="N24" s="122"/>
      <c r="O24" s="225"/>
      <c r="P24" s="238"/>
      <c r="Q24" s="4"/>
      <c r="R24" s="249"/>
      <c r="S24" s="4"/>
      <c r="T24" s="4"/>
      <c r="U24" s="250"/>
    </row>
    <row r="25" spans="2:21" ht="17.25" customHeight="1">
      <c r="B25" s="237"/>
      <c r="C25" s="95" t="s">
        <v>159</v>
      </c>
      <c r="D25" s="425">
        <f>SUM(N16:N24)</f>
        <v>10000000</v>
      </c>
      <c r="E25" s="426"/>
      <c r="F25" s="426"/>
      <c r="G25" s="426"/>
      <c r="H25" s="426"/>
      <c r="I25" s="426"/>
      <c r="J25" s="427"/>
      <c r="K25" s="255" t="s">
        <v>160</v>
      </c>
      <c r="L25" s="198">
        <f>IF(ISERR((O38+D25)/D14),"",(O38+D25)/D14)</f>
        <v>0.047619047619047616</v>
      </c>
      <c r="M25" s="231" t="s">
        <v>162</v>
      </c>
      <c r="N25" s="231"/>
      <c r="O25" s="231"/>
      <c r="P25" s="239"/>
      <c r="Q25" s="197"/>
      <c r="R25" s="249" t="s">
        <v>196</v>
      </c>
      <c r="S25" s="4"/>
      <c r="T25" s="4"/>
      <c r="U25" s="250"/>
    </row>
    <row r="26" spans="2:21" ht="17.25" customHeight="1">
      <c r="B26" s="237"/>
      <c r="C26" s="96" t="s">
        <v>161</v>
      </c>
      <c r="D26" s="428">
        <f>ROUNDDOWN(D25*K26,0)</f>
        <v>1000000</v>
      </c>
      <c r="E26" s="429"/>
      <c r="F26" s="429"/>
      <c r="G26" s="429"/>
      <c r="H26" s="429"/>
      <c r="I26" s="429"/>
      <c r="J26" s="430"/>
      <c r="K26" s="256">
        <v>0.1</v>
      </c>
      <c r="L26" s="260" t="s">
        <v>219</v>
      </c>
      <c r="M26" s="231"/>
      <c r="N26" s="231"/>
      <c r="O26" s="231"/>
      <c r="P26" s="239"/>
      <c r="Q26" s="197"/>
      <c r="R26" s="249" t="s">
        <v>199</v>
      </c>
      <c r="S26" s="4"/>
      <c r="T26" s="4"/>
      <c r="U26" s="250"/>
    </row>
    <row r="27" spans="2:21" ht="17.25" customHeight="1">
      <c r="B27" s="237"/>
      <c r="C27" s="97" t="s">
        <v>163</v>
      </c>
      <c r="D27" s="410">
        <f>SUM(D25:D26)</f>
        <v>11000000</v>
      </c>
      <c r="E27" s="411"/>
      <c r="F27" s="411"/>
      <c r="G27" s="411"/>
      <c r="H27" s="411"/>
      <c r="I27" s="411"/>
      <c r="J27" s="412"/>
      <c r="K27" s="226"/>
      <c r="L27" s="226" t="s">
        <v>220</v>
      </c>
      <c r="M27" s="226"/>
      <c r="N27" s="226"/>
      <c r="O27" s="226"/>
      <c r="P27" s="238"/>
      <c r="R27" s="249"/>
      <c r="S27" s="4"/>
      <c r="T27" s="4"/>
      <c r="U27" s="250"/>
    </row>
    <row r="28" spans="2:21" ht="18" customHeight="1">
      <c r="B28" s="237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38"/>
      <c r="R28" s="249" t="s">
        <v>201</v>
      </c>
      <c r="S28" s="4"/>
      <c r="T28" s="4"/>
      <c r="U28" s="250"/>
    </row>
    <row r="29" spans="2:21" ht="18" customHeight="1" thickBot="1">
      <c r="B29" s="237"/>
      <c r="C29" s="226"/>
      <c r="D29" s="226" t="s">
        <v>221</v>
      </c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38"/>
      <c r="R29" s="249" t="s">
        <v>200</v>
      </c>
      <c r="S29" s="4"/>
      <c r="T29" s="4"/>
      <c r="U29" s="250"/>
    </row>
    <row r="30" spans="2:21" ht="18" customHeight="1" thickBot="1" thickTop="1">
      <c r="B30" s="237"/>
      <c r="C30" s="226"/>
      <c r="D30" s="413" t="s">
        <v>143</v>
      </c>
      <c r="E30" s="414"/>
      <c r="F30" s="414"/>
      <c r="G30" s="414"/>
      <c r="H30" s="414"/>
      <c r="I30" s="414"/>
      <c r="J30" s="415"/>
      <c r="K30" s="120">
        <f>D14</f>
        <v>210000000</v>
      </c>
      <c r="L30" s="223"/>
      <c r="M30" s="223"/>
      <c r="N30" s="223"/>
      <c r="O30" s="100"/>
      <c r="P30" s="238"/>
      <c r="R30" s="251" t="s">
        <v>202</v>
      </c>
      <c r="S30" s="252"/>
      <c r="T30" s="252"/>
      <c r="U30" s="253"/>
    </row>
    <row r="31" spans="2:16" ht="19.5" customHeight="1">
      <c r="B31" s="237"/>
      <c r="C31" s="226"/>
      <c r="D31" s="416" t="s">
        <v>222</v>
      </c>
      <c r="E31" s="417"/>
      <c r="F31" s="417"/>
      <c r="G31" s="417"/>
      <c r="H31" s="417"/>
      <c r="I31" s="417"/>
      <c r="J31" s="418"/>
      <c r="K31" s="118"/>
      <c r="L31" s="95" t="s">
        <v>231</v>
      </c>
      <c r="M31" s="104"/>
      <c r="N31" s="95" t="s">
        <v>240</v>
      </c>
      <c r="O31" s="106"/>
      <c r="P31" s="238"/>
    </row>
    <row r="32" spans="2:16" ht="19.5" customHeight="1">
      <c r="B32" s="237"/>
      <c r="C32" s="226"/>
      <c r="D32" s="392" t="s">
        <v>223</v>
      </c>
      <c r="E32" s="393"/>
      <c r="F32" s="393"/>
      <c r="G32" s="393"/>
      <c r="H32" s="393"/>
      <c r="I32" s="393"/>
      <c r="J32" s="394"/>
      <c r="K32" s="103"/>
      <c r="L32" s="96" t="s">
        <v>232</v>
      </c>
      <c r="M32" s="102"/>
      <c r="N32" s="96" t="s">
        <v>241</v>
      </c>
      <c r="O32" s="107"/>
      <c r="P32" s="238"/>
    </row>
    <row r="33" spans="2:16" ht="19.5" customHeight="1">
      <c r="B33" s="237"/>
      <c r="C33" s="226"/>
      <c r="D33" s="392" t="s">
        <v>224</v>
      </c>
      <c r="E33" s="393"/>
      <c r="F33" s="393"/>
      <c r="G33" s="393"/>
      <c r="H33" s="393"/>
      <c r="I33" s="393"/>
      <c r="J33" s="394"/>
      <c r="K33" s="103"/>
      <c r="L33" s="96" t="s">
        <v>233</v>
      </c>
      <c r="M33" s="102"/>
      <c r="N33" s="96" t="s">
        <v>242</v>
      </c>
      <c r="O33" s="107"/>
      <c r="P33" s="238"/>
    </row>
    <row r="34" spans="2:16" ht="19.5" customHeight="1">
      <c r="B34" s="237"/>
      <c r="C34" s="226"/>
      <c r="D34" s="392" t="s">
        <v>225</v>
      </c>
      <c r="E34" s="393"/>
      <c r="F34" s="393"/>
      <c r="G34" s="393"/>
      <c r="H34" s="393"/>
      <c r="I34" s="393"/>
      <c r="J34" s="394"/>
      <c r="K34" s="103"/>
      <c r="L34" s="96" t="s">
        <v>234</v>
      </c>
      <c r="M34" s="102"/>
      <c r="N34" s="96" t="s">
        <v>243</v>
      </c>
      <c r="O34" s="107"/>
      <c r="P34" s="238"/>
    </row>
    <row r="35" spans="2:16" ht="19.5" customHeight="1">
      <c r="B35" s="237"/>
      <c r="C35" s="226"/>
      <c r="D35" s="392" t="s">
        <v>226</v>
      </c>
      <c r="E35" s="393"/>
      <c r="F35" s="393"/>
      <c r="G35" s="393"/>
      <c r="H35" s="393"/>
      <c r="I35" s="393"/>
      <c r="J35" s="394"/>
      <c r="K35" s="103"/>
      <c r="L35" s="96" t="s">
        <v>235</v>
      </c>
      <c r="M35" s="102"/>
      <c r="N35" s="96" t="s">
        <v>244</v>
      </c>
      <c r="O35" s="107"/>
      <c r="P35" s="238"/>
    </row>
    <row r="36" spans="2:16" ht="19.5" customHeight="1">
      <c r="B36" s="237"/>
      <c r="C36" s="226"/>
      <c r="D36" s="392" t="s">
        <v>227</v>
      </c>
      <c r="E36" s="393"/>
      <c r="F36" s="393"/>
      <c r="G36" s="393"/>
      <c r="H36" s="393"/>
      <c r="I36" s="393"/>
      <c r="J36" s="394"/>
      <c r="K36" s="103"/>
      <c r="L36" s="96" t="s">
        <v>236</v>
      </c>
      <c r="M36" s="102"/>
      <c r="N36" s="96" t="s">
        <v>245</v>
      </c>
      <c r="O36" s="107"/>
      <c r="P36" s="238"/>
    </row>
    <row r="37" spans="2:16" ht="19.5" customHeight="1">
      <c r="B37" s="237"/>
      <c r="C37" s="226"/>
      <c r="D37" s="392" t="s">
        <v>228</v>
      </c>
      <c r="E37" s="393"/>
      <c r="F37" s="393"/>
      <c r="G37" s="393"/>
      <c r="H37" s="393"/>
      <c r="I37" s="393"/>
      <c r="J37" s="394"/>
      <c r="K37" s="103"/>
      <c r="L37" s="96" t="s">
        <v>237</v>
      </c>
      <c r="M37" s="102"/>
      <c r="N37" s="108" t="s">
        <v>246</v>
      </c>
      <c r="O37" s="109"/>
      <c r="P37" s="238"/>
    </row>
    <row r="38" spans="2:16" ht="19.5" customHeight="1" thickBot="1">
      <c r="B38" s="237"/>
      <c r="C38" s="226"/>
      <c r="D38" s="392" t="s">
        <v>229</v>
      </c>
      <c r="E38" s="393"/>
      <c r="F38" s="393"/>
      <c r="G38" s="393"/>
      <c r="H38" s="393"/>
      <c r="I38" s="393"/>
      <c r="J38" s="394"/>
      <c r="K38" s="103"/>
      <c r="L38" s="96" t="s">
        <v>238</v>
      </c>
      <c r="M38" s="102"/>
      <c r="N38" s="98" t="s">
        <v>247</v>
      </c>
      <c r="O38" s="110">
        <f>SUM(K31:K39,M31:M39,O31:O37)</f>
        <v>0</v>
      </c>
      <c r="P38" s="238"/>
    </row>
    <row r="39" spans="2:16" ht="19.5" customHeight="1" thickBot="1" thickTop="1">
      <c r="B39" s="237"/>
      <c r="C39" s="226"/>
      <c r="D39" s="407" t="s">
        <v>230</v>
      </c>
      <c r="E39" s="408"/>
      <c r="F39" s="408"/>
      <c r="G39" s="408"/>
      <c r="H39" s="408"/>
      <c r="I39" s="408"/>
      <c r="J39" s="409"/>
      <c r="K39" s="119"/>
      <c r="L39" s="101" t="s">
        <v>239</v>
      </c>
      <c r="M39" s="105"/>
      <c r="N39" s="99" t="s">
        <v>190</v>
      </c>
      <c r="O39" s="111">
        <f>IF(D14="単価契約",0,K30-O38)</f>
        <v>210000000</v>
      </c>
      <c r="P39" s="238"/>
    </row>
    <row r="40" spans="2:16" ht="19.5" customHeight="1" thickBot="1" thickTop="1">
      <c r="B40" s="240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2"/>
    </row>
    <row r="41" ht="19.5" customHeight="1">
      <c r="C41" s="436" t="s">
        <v>120</v>
      </c>
    </row>
    <row r="42" ht="19.5" customHeight="1">
      <c r="C42" s="436"/>
    </row>
    <row r="43" ht="19.5" customHeight="1">
      <c r="C43" s="436"/>
    </row>
    <row r="44" ht="19.5" customHeight="1">
      <c r="C44" s="436"/>
    </row>
    <row r="45" ht="19.5" customHeight="1">
      <c r="C45" s="436"/>
    </row>
    <row r="46" ht="19.5" customHeight="1">
      <c r="C46" s="436"/>
    </row>
    <row r="47" ht="19.5" customHeight="1">
      <c r="C47" s="436"/>
    </row>
    <row r="48" ht="19.5" customHeight="1">
      <c r="C48" s="436"/>
    </row>
    <row r="49" ht="19.5" customHeight="1">
      <c r="C49" s="436"/>
    </row>
    <row r="50" ht="19.5" customHeight="1">
      <c r="C50" s="436"/>
    </row>
    <row r="51" ht="12" customHeight="1">
      <c r="C51" s="436"/>
    </row>
    <row r="52" ht="12" customHeight="1">
      <c r="C52" s="436"/>
    </row>
    <row r="53" ht="12" customHeight="1">
      <c r="C53" s="436"/>
    </row>
    <row r="54" ht="12" customHeight="1">
      <c r="C54" s="436"/>
    </row>
    <row r="55" ht="12" customHeight="1">
      <c r="C55" s="436"/>
    </row>
    <row r="56" ht="12" customHeight="1">
      <c r="C56" s="436"/>
    </row>
    <row r="57" ht="12" customHeight="1">
      <c r="C57" s="436"/>
    </row>
    <row r="58" ht="12" customHeight="1">
      <c r="C58" s="436"/>
    </row>
    <row r="59" ht="12" customHeight="1">
      <c r="C59" s="436"/>
    </row>
    <row r="60" ht="12" customHeight="1">
      <c r="C60" s="437"/>
    </row>
    <row r="61" spans="2:20" ht="17.25" customHeight="1" thickBot="1">
      <c r="B61" s="80"/>
      <c r="C61" s="388" t="s">
        <v>118</v>
      </c>
      <c r="D61" s="388"/>
      <c r="E61" s="388"/>
      <c r="F61" s="388"/>
      <c r="G61" s="388"/>
      <c r="H61" s="388"/>
      <c r="I61" s="390">
        <f>I4+1</f>
        <v>2</v>
      </c>
      <c r="J61" s="390"/>
      <c r="K61" s="81"/>
      <c r="L61" s="81"/>
      <c r="M61" s="81"/>
      <c r="N61" s="81"/>
      <c r="O61" s="81"/>
      <c r="P61" s="82"/>
      <c r="T61" s="1" t="s">
        <v>206</v>
      </c>
    </row>
    <row r="62" spans="2:20" ht="17.25" customHeight="1" thickTop="1">
      <c r="B62" s="2"/>
      <c r="C62" s="389"/>
      <c r="D62" s="389"/>
      <c r="E62" s="389"/>
      <c r="F62" s="389"/>
      <c r="G62" s="389"/>
      <c r="H62" s="389"/>
      <c r="I62" s="391"/>
      <c r="J62" s="391"/>
      <c r="K62" s="4"/>
      <c r="L62" s="395" t="s">
        <v>119</v>
      </c>
      <c r="M62" s="396"/>
      <c r="N62" s="396"/>
      <c r="O62" s="396"/>
      <c r="P62" s="397"/>
      <c r="T62" s="1" t="s">
        <v>207</v>
      </c>
    </row>
    <row r="63" spans="2:16" ht="9.75" customHeight="1">
      <c r="B63" s="2"/>
      <c r="C63" s="4"/>
      <c r="D63" s="4"/>
      <c r="E63" s="4"/>
      <c r="F63" s="4"/>
      <c r="G63" s="4"/>
      <c r="H63" s="4"/>
      <c r="I63" s="4"/>
      <c r="J63" s="4"/>
      <c r="K63" s="4"/>
      <c r="L63" s="398"/>
      <c r="M63" s="399"/>
      <c r="N63" s="399"/>
      <c r="O63" s="399"/>
      <c r="P63" s="400"/>
    </row>
    <row r="64" spans="2:16" ht="17.25" customHeight="1">
      <c r="B64" s="2"/>
      <c r="C64" s="78" t="s">
        <v>15</v>
      </c>
      <c r="D64" s="404">
        <v>44135</v>
      </c>
      <c r="E64" s="405"/>
      <c r="F64" s="405"/>
      <c r="G64" s="405"/>
      <c r="H64" s="405"/>
      <c r="I64" s="406"/>
      <c r="J64" s="121"/>
      <c r="K64" s="4"/>
      <c r="L64" s="398"/>
      <c r="M64" s="399"/>
      <c r="N64" s="399"/>
      <c r="O64" s="399"/>
      <c r="P64" s="400"/>
    </row>
    <row r="65" spans="2:16" ht="11.25" customHeight="1" thickBot="1">
      <c r="B65" s="2"/>
      <c r="C65" s="81"/>
      <c r="D65" s="81"/>
      <c r="E65" s="81"/>
      <c r="F65" s="81"/>
      <c r="G65" s="81"/>
      <c r="H65" s="81"/>
      <c r="I65" s="93"/>
      <c r="J65" s="94"/>
      <c r="K65" s="4"/>
      <c r="L65" s="401"/>
      <c r="M65" s="402"/>
      <c r="N65" s="402"/>
      <c r="O65" s="402"/>
      <c r="P65" s="403"/>
    </row>
    <row r="66" spans="2:20" ht="12" customHeight="1" thickTop="1">
      <c r="B66" s="2"/>
      <c r="C66" s="4"/>
      <c r="D66" s="4"/>
      <c r="E66" s="4"/>
      <c r="F66" s="4"/>
      <c r="G66" s="4"/>
      <c r="H66" s="4"/>
      <c r="I66" s="4"/>
      <c r="J66" s="4"/>
      <c r="K66" s="4"/>
      <c r="L66" s="112"/>
      <c r="M66" s="112"/>
      <c r="N66" s="112"/>
      <c r="O66" s="112"/>
      <c r="P66" s="3"/>
      <c r="Q66" s="90"/>
      <c r="R66" s="90"/>
      <c r="S66" s="90"/>
      <c r="T66" s="90"/>
    </row>
    <row r="67" spans="2:20" ht="17.25" customHeight="1" thickBot="1">
      <c r="B67" s="2"/>
      <c r="C67" s="4" t="s">
        <v>69</v>
      </c>
      <c r="D67" s="4"/>
      <c r="E67" s="4"/>
      <c r="F67" s="4"/>
      <c r="G67" s="4"/>
      <c r="H67" s="4"/>
      <c r="I67" s="4"/>
      <c r="J67" s="4"/>
      <c r="K67" s="4"/>
      <c r="L67" s="112"/>
      <c r="M67" s="112"/>
      <c r="N67" s="112"/>
      <c r="O67" s="112"/>
      <c r="P67" s="3"/>
      <c r="Q67" s="90"/>
      <c r="R67" s="90"/>
      <c r="S67" s="90"/>
      <c r="T67" s="90"/>
    </row>
    <row r="68" spans="2:19" ht="17.25" customHeight="1">
      <c r="B68" s="243" t="s">
        <v>194</v>
      </c>
      <c r="C68" s="232" t="s">
        <v>139</v>
      </c>
      <c r="D68" s="382"/>
      <c r="E68" s="383"/>
      <c r="F68" s="383"/>
      <c r="G68" s="383"/>
      <c r="H68" s="383"/>
      <c r="I68" s="383"/>
      <c r="J68" s="384"/>
      <c r="K68" s="233"/>
      <c r="L68" s="234"/>
      <c r="M68" s="235" t="s">
        <v>140</v>
      </c>
      <c r="N68" s="233"/>
      <c r="O68" s="233"/>
      <c r="P68" s="236"/>
      <c r="R68" s="244"/>
      <c r="S68" s="4" t="s">
        <v>197</v>
      </c>
    </row>
    <row r="69" spans="2:19" ht="17.25" customHeight="1">
      <c r="B69" s="237"/>
      <c r="C69" s="78" t="s">
        <v>141</v>
      </c>
      <c r="D69" s="274"/>
      <c r="E69" s="275"/>
      <c r="F69" s="275"/>
      <c r="G69" s="275"/>
      <c r="H69" s="275"/>
      <c r="I69" s="275"/>
      <c r="J69" s="275"/>
      <c r="K69" s="275"/>
      <c r="L69" s="276"/>
      <c r="M69" s="438" t="s">
        <v>259</v>
      </c>
      <c r="N69" s="439"/>
      <c r="O69" s="439"/>
      <c r="P69" s="238"/>
      <c r="R69" s="245"/>
      <c r="S69" s="1" t="s">
        <v>198</v>
      </c>
    </row>
    <row r="70" spans="2:16" ht="17.25" customHeight="1" thickBot="1">
      <c r="B70" s="237"/>
      <c r="C70" s="78" t="s">
        <v>142</v>
      </c>
      <c r="D70" s="385"/>
      <c r="E70" s="386"/>
      <c r="F70" s="386"/>
      <c r="G70" s="386"/>
      <c r="H70" s="387"/>
      <c r="I70" s="228"/>
      <c r="J70" s="229"/>
      <c r="K70" s="266" t="str">
        <f>TEXT(D70,"00000")</f>
        <v>00000</v>
      </c>
      <c r="L70" s="227"/>
      <c r="M70" s="226"/>
      <c r="N70" s="226"/>
      <c r="O70" s="226"/>
      <c r="P70" s="238"/>
    </row>
    <row r="71" spans="2:21" ht="17.25" customHeight="1">
      <c r="B71" s="237"/>
      <c r="C71" s="78" t="s">
        <v>143</v>
      </c>
      <c r="D71" s="431"/>
      <c r="E71" s="432"/>
      <c r="F71" s="432"/>
      <c r="G71" s="432"/>
      <c r="H71" s="432"/>
      <c r="I71" s="432"/>
      <c r="J71" s="433"/>
      <c r="K71" s="226" t="s">
        <v>144</v>
      </c>
      <c r="L71" s="230"/>
      <c r="M71" s="226"/>
      <c r="N71" s="226"/>
      <c r="O71" s="226"/>
      <c r="P71" s="238"/>
      <c r="R71" s="246" t="s">
        <v>192</v>
      </c>
      <c r="S71" s="247"/>
      <c r="T71" s="247"/>
      <c r="U71" s="248"/>
    </row>
    <row r="72" spans="2:21" ht="17.25" customHeight="1">
      <c r="B72" s="237"/>
      <c r="C72" s="78"/>
      <c r="D72" s="434" t="s">
        <v>145</v>
      </c>
      <c r="E72" s="435"/>
      <c r="F72" s="435"/>
      <c r="G72" s="435"/>
      <c r="H72" s="435"/>
      <c r="I72" s="435"/>
      <c r="J72" s="435"/>
      <c r="K72" s="224" t="s">
        <v>146</v>
      </c>
      <c r="L72" s="224" t="s">
        <v>147</v>
      </c>
      <c r="M72" s="224" t="s">
        <v>148</v>
      </c>
      <c r="N72" s="123" t="s">
        <v>149</v>
      </c>
      <c r="O72" s="226"/>
      <c r="P72" s="238"/>
      <c r="R72" s="249"/>
      <c r="S72" s="4" t="s">
        <v>193</v>
      </c>
      <c r="T72" s="4"/>
      <c r="U72" s="250"/>
    </row>
    <row r="73" spans="2:21" ht="17.25" customHeight="1">
      <c r="B73" s="237"/>
      <c r="C73" s="78" t="s">
        <v>150</v>
      </c>
      <c r="D73" s="423"/>
      <c r="E73" s="424"/>
      <c r="F73" s="424"/>
      <c r="G73" s="424"/>
      <c r="H73" s="424"/>
      <c r="I73" s="424"/>
      <c r="J73" s="424"/>
      <c r="K73" s="221"/>
      <c r="L73" s="124"/>
      <c r="M73" s="124"/>
      <c r="N73" s="122"/>
      <c r="O73" s="225"/>
      <c r="P73" s="238"/>
      <c r="Q73" s="4"/>
      <c r="R73" s="249" t="s">
        <v>195</v>
      </c>
      <c r="S73" s="4"/>
      <c r="T73" s="4"/>
      <c r="U73" s="250"/>
    </row>
    <row r="74" spans="2:21" ht="17.25" customHeight="1">
      <c r="B74" s="237"/>
      <c r="C74" s="78" t="s">
        <v>151</v>
      </c>
      <c r="D74" s="423"/>
      <c r="E74" s="424"/>
      <c r="F74" s="424"/>
      <c r="G74" s="424"/>
      <c r="H74" s="424"/>
      <c r="I74" s="424"/>
      <c r="J74" s="424"/>
      <c r="K74" s="221"/>
      <c r="L74" s="124"/>
      <c r="M74" s="124"/>
      <c r="N74" s="122"/>
      <c r="O74" s="225"/>
      <c r="P74" s="238"/>
      <c r="Q74" s="4"/>
      <c r="R74" s="249"/>
      <c r="S74" s="4"/>
      <c r="T74" s="4"/>
      <c r="U74" s="250"/>
    </row>
    <row r="75" spans="2:21" ht="17.25" customHeight="1">
      <c r="B75" s="237"/>
      <c r="C75" s="78" t="s">
        <v>152</v>
      </c>
      <c r="D75" s="419"/>
      <c r="E75" s="420"/>
      <c r="F75" s="420"/>
      <c r="G75" s="420"/>
      <c r="H75" s="420"/>
      <c r="I75" s="420"/>
      <c r="J75" s="420"/>
      <c r="K75" s="222"/>
      <c r="L75" s="125"/>
      <c r="M75" s="125"/>
      <c r="N75" s="122"/>
      <c r="O75" s="225"/>
      <c r="P75" s="238"/>
      <c r="Q75" s="4"/>
      <c r="R75" s="249"/>
      <c r="S75" s="4"/>
      <c r="T75" s="4"/>
      <c r="U75" s="250"/>
    </row>
    <row r="76" spans="2:21" ht="17.25" customHeight="1">
      <c r="B76" s="237"/>
      <c r="C76" s="78" t="s">
        <v>153</v>
      </c>
      <c r="D76" s="419"/>
      <c r="E76" s="420"/>
      <c r="F76" s="420"/>
      <c r="G76" s="420"/>
      <c r="H76" s="420"/>
      <c r="I76" s="420"/>
      <c r="J76" s="420"/>
      <c r="K76" s="222"/>
      <c r="L76" s="125"/>
      <c r="M76" s="125"/>
      <c r="N76" s="122"/>
      <c r="O76" s="225"/>
      <c r="P76" s="238"/>
      <c r="Q76" s="4"/>
      <c r="R76" s="249"/>
      <c r="S76" s="4"/>
      <c r="T76" s="4"/>
      <c r="U76" s="250"/>
    </row>
    <row r="77" spans="2:21" ht="17.25" customHeight="1">
      <c r="B77" s="237"/>
      <c r="C77" s="78" t="s">
        <v>154</v>
      </c>
      <c r="D77" s="419"/>
      <c r="E77" s="420"/>
      <c r="F77" s="420"/>
      <c r="G77" s="420"/>
      <c r="H77" s="420"/>
      <c r="I77" s="420"/>
      <c r="J77" s="420"/>
      <c r="K77" s="222"/>
      <c r="L77" s="125"/>
      <c r="M77" s="125"/>
      <c r="N77" s="122"/>
      <c r="O77" s="225"/>
      <c r="P77" s="238"/>
      <c r="Q77" s="4"/>
      <c r="R77" s="249"/>
      <c r="S77" s="4"/>
      <c r="T77" s="4"/>
      <c r="U77" s="250"/>
    </row>
    <row r="78" spans="2:21" ht="17.25" customHeight="1">
      <c r="B78" s="237"/>
      <c r="C78" s="78" t="s">
        <v>155</v>
      </c>
      <c r="D78" s="423"/>
      <c r="E78" s="424"/>
      <c r="F78" s="424"/>
      <c r="G78" s="424"/>
      <c r="H78" s="424"/>
      <c r="I78" s="424"/>
      <c r="J78" s="424"/>
      <c r="K78" s="221"/>
      <c r="L78" s="124"/>
      <c r="M78" s="124"/>
      <c r="N78" s="122"/>
      <c r="O78" s="225"/>
      <c r="P78" s="238"/>
      <c r="Q78" s="4"/>
      <c r="R78" s="249"/>
      <c r="S78" s="4"/>
      <c r="T78" s="4"/>
      <c r="U78" s="250"/>
    </row>
    <row r="79" spans="2:21" ht="17.25" customHeight="1">
      <c r="B79" s="237"/>
      <c r="C79" s="78" t="s">
        <v>156</v>
      </c>
      <c r="D79" s="423"/>
      <c r="E79" s="424"/>
      <c r="F79" s="424"/>
      <c r="G79" s="424"/>
      <c r="H79" s="424"/>
      <c r="I79" s="424"/>
      <c r="J79" s="424"/>
      <c r="K79" s="221"/>
      <c r="L79" s="124"/>
      <c r="M79" s="124"/>
      <c r="N79" s="122"/>
      <c r="O79" s="225"/>
      <c r="P79" s="238"/>
      <c r="Q79" s="4"/>
      <c r="R79" s="249"/>
      <c r="S79" s="4"/>
      <c r="T79" s="4"/>
      <c r="U79" s="250"/>
    </row>
    <row r="80" spans="2:21" ht="17.25" customHeight="1">
      <c r="B80" s="237"/>
      <c r="C80" s="78" t="s">
        <v>157</v>
      </c>
      <c r="D80" s="423"/>
      <c r="E80" s="424"/>
      <c r="F80" s="424"/>
      <c r="G80" s="424"/>
      <c r="H80" s="424"/>
      <c r="I80" s="424"/>
      <c r="J80" s="424"/>
      <c r="K80" s="221"/>
      <c r="L80" s="124"/>
      <c r="M80" s="124"/>
      <c r="N80" s="122"/>
      <c r="O80" s="225"/>
      <c r="P80" s="238"/>
      <c r="Q80" s="4"/>
      <c r="R80" s="249"/>
      <c r="S80" s="4"/>
      <c r="T80" s="4"/>
      <c r="U80" s="250"/>
    </row>
    <row r="81" spans="2:21" ht="17.25" customHeight="1">
      <c r="B81" s="237"/>
      <c r="C81" s="78" t="s">
        <v>158</v>
      </c>
      <c r="D81" s="419"/>
      <c r="E81" s="420"/>
      <c r="F81" s="420"/>
      <c r="G81" s="420"/>
      <c r="H81" s="420"/>
      <c r="I81" s="420"/>
      <c r="J81" s="420"/>
      <c r="K81" s="222"/>
      <c r="L81" s="125"/>
      <c r="M81" s="125"/>
      <c r="N81" s="122"/>
      <c r="O81" s="225"/>
      <c r="P81" s="238"/>
      <c r="Q81" s="4"/>
      <c r="R81" s="249"/>
      <c r="S81" s="4"/>
      <c r="T81" s="4"/>
      <c r="U81" s="250"/>
    </row>
    <row r="82" spans="2:21" ht="17.25" customHeight="1">
      <c r="B82" s="237"/>
      <c r="C82" s="95" t="s">
        <v>159</v>
      </c>
      <c r="D82" s="425">
        <f>SUM(N73:N81)</f>
        <v>0</v>
      </c>
      <c r="E82" s="426"/>
      <c r="F82" s="426"/>
      <c r="G82" s="426"/>
      <c r="H82" s="426"/>
      <c r="I82" s="426"/>
      <c r="J82" s="427"/>
      <c r="K82" s="255" t="s">
        <v>160</v>
      </c>
      <c r="L82" s="198">
        <f>IF(ISERR((O95+D82)/D71),"",(O95+D82)/D71)</f>
      </c>
      <c r="M82" s="231" t="s">
        <v>162</v>
      </c>
      <c r="N82" s="231"/>
      <c r="O82" s="231"/>
      <c r="P82" s="239"/>
      <c r="Q82" s="197"/>
      <c r="R82" s="249" t="s">
        <v>196</v>
      </c>
      <c r="S82" s="4"/>
      <c r="T82" s="4"/>
      <c r="U82" s="250"/>
    </row>
    <row r="83" spans="2:21" ht="17.25" customHeight="1">
      <c r="B83" s="237"/>
      <c r="C83" s="96" t="s">
        <v>161</v>
      </c>
      <c r="D83" s="428">
        <f>ROUNDDOWN(D82*0.08,0)</f>
        <v>0</v>
      </c>
      <c r="E83" s="429"/>
      <c r="F83" s="429"/>
      <c r="G83" s="429"/>
      <c r="H83" s="429"/>
      <c r="I83" s="429"/>
      <c r="J83" s="430"/>
      <c r="K83" s="256">
        <v>0.08</v>
      </c>
      <c r="L83" s="260" t="s">
        <v>219</v>
      </c>
      <c r="M83" s="231"/>
      <c r="N83" s="231"/>
      <c r="O83" s="231"/>
      <c r="P83" s="239"/>
      <c r="Q83" s="197"/>
      <c r="R83" s="249" t="s">
        <v>199</v>
      </c>
      <c r="S83" s="4"/>
      <c r="T83" s="4"/>
      <c r="U83" s="250"/>
    </row>
    <row r="84" spans="2:21" ht="17.25" customHeight="1">
      <c r="B84" s="237"/>
      <c r="C84" s="97" t="s">
        <v>163</v>
      </c>
      <c r="D84" s="410">
        <f>SUM(D82:D83)</f>
        <v>0</v>
      </c>
      <c r="E84" s="411"/>
      <c r="F84" s="411"/>
      <c r="G84" s="411"/>
      <c r="H84" s="411"/>
      <c r="I84" s="411"/>
      <c r="J84" s="412"/>
      <c r="K84" s="226"/>
      <c r="L84" s="226" t="s">
        <v>220</v>
      </c>
      <c r="M84" s="226"/>
      <c r="N84" s="226"/>
      <c r="O84" s="226"/>
      <c r="P84" s="238"/>
      <c r="R84" s="249"/>
      <c r="S84" s="4"/>
      <c r="T84" s="4"/>
      <c r="U84" s="250"/>
    </row>
    <row r="85" spans="2:21" ht="18" customHeight="1">
      <c r="B85" s="237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38"/>
      <c r="R85" s="249" t="s">
        <v>201</v>
      </c>
      <c r="S85" s="4"/>
      <c r="T85" s="4"/>
      <c r="U85" s="250"/>
    </row>
    <row r="86" spans="2:21" ht="18" customHeight="1" thickBot="1">
      <c r="B86" s="237"/>
      <c r="C86" s="226"/>
      <c r="D86" s="226" t="s">
        <v>164</v>
      </c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38"/>
      <c r="R86" s="249" t="s">
        <v>200</v>
      </c>
      <c r="S86" s="4"/>
      <c r="T86" s="4"/>
      <c r="U86" s="250"/>
    </row>
    <row r="87" spans="2:21" ht="18" customHeight="1" thickBot="1" thickTop="1">
      <c r="B87" s="237"/>
      <c r="C87" s="226"/>
      <c r="D87" s="413" t="s">
        <v>143</v>
      </c>
      <c r="E87" s="414"/>
      <c r="F87" s="414"/>
      <c r="G87" s="414"/>
      <c r="H87" s="414"/>
      <c r="I87" s="414"/>
      <c r="J87" s="415"/>
      <c r="K87" s="120">
        <f>D71</f>
        <v>0</v>
      </c>
      <c r="L87" s="223"/>
      <c r="M87" s="223"/>
      <c r="N87" s="223"/>
      <c r="O87" s="100"/>
      <c r="P87" s="238"/>
      <c r="R87" s="251" t="s">
        <v>202</v>
      </c>
      <c r="S87" s="252"/>
      <c r="T87" s="252"/>
      <c r="U87" s="253"/>
    </row>
    <row r="88" spans="2:16" ht="19.5" customHeight="1">
      <c r="B88" s="237"/>
      <c r="C88" s="226"/>
      <c r="D88" s="416" t="s">
        <v>165</v>
      </c>
      <c r="E88" s="417"/>
      <c r="F88" s="417"/>
      <c r="G88" s="417"/>
      <c r="H88" s="417"/>
      <c r="I88" s="417"/>
      <c r="J88" s="418"/>
      <c r="K88" s="118"/>
      <c r="L88" s="95" t="s">
        <v>166</v>
      </c>
      <c r="M88" s="104"/>
      <c r="N88" s="95" t="s">
        <v>167</v>
      </c>
      <c r="O88" s="106"/>
      <c r="P88" s="238"/>
    </row>
    <row r="89" spans="2:16" ht="19.5" customHeight="1">
      <c r="B89" s="237"/>
      <c r="C89" s="226"/>
      <c r="D89" s="392" t="s">
        <v>168</v>
      </c>
      <c r="E89" s="393"/>
      <c r="F89" s="393"/>
      <c r="G89" s="393"/>
      <c r="H89" s="393"/>
      <c r="I89" s="393"/>
      <c r="J89" s="394"/>
      <c r="K89" s="103"/>
      <c r="L89" s="96" t="s">
        <v>169</v>
      </c>
      <c r="M89" s="102"/>
      <c r="N89" s="96" t="s">
        <v>170</v>
      </c>
      <c r="O89" s="107"/>
      <c r="P89" s="238"/>
    </row>
    <row r="90" spans="2:16" ht="19.5" customHeight="1">
      <c r="B90" s="237"/>
      <c r="C90" s="226"/>
      <c r="D90" s="392" t="s">
        <v>171</v>
      </c>
      <c r="E90" s="393"/>
      <c r="F90" s="393"/>
      <c r="G90" s="393"/>
      <c r="H90" s="393"/>
      <c r="I90" s="393"/>
      <c r="J90" s="394"/>
      <c r="K90" s="103"/>
      <c r="L90" s="96" t="s">
        <v>172</v>
      </c>
      <c r="M90" s="102"/>
      <c r="N90" s="96" t="s">
        <v>173</v>
      </c>
      <c r="O90" s="107"/>
      <c r="P90" s="238"/>
    </row>
    <row r="91" spans="2:16" ht="19.5" customHeight="1">
      <c r="B91" s="237"/>
      <c r="C91" s="226"/>
      <c r="D91" s="392" t="s">
        <v>174</v>
      </c>
      <c r="E91" s="393"/>
      <c r="F91" s="393"/>
      <c r="G91" s="393"/>
      <c r="H91" s="393"/>
      <c r="I91" s="393"/>
      <c r="J91" s="394"/>
      <c r="K91" s="103"/>
      <c r="L91" s="96" t="s">
        <v>175</v>
      </c>
      <c r="M91" s="102"/>
      <c r="N91" s="96" t="s">
        <v>176</v>
      </c>
      <c r="O91" s="107"/>
      <c r="P91" s="238"/>
    </row>
    <row r="92" spans="2:16" ht="19.5" customHeight="1">
      <c r="B92" s="237"/>
      <c r="C92" s="226"/>
      <c r="D92" s="392" t="s">
        <v>177</v>
      </c>
      <c r="E92" s="393"/>
      <c r="F92" s="393"/>
      <c r="G92" s="393"/>
      <c r="H92" s="393"/>
      <c r="I92" s="393"/>
      <c r="J92" s="394"/>
      <c r="K92" s="103"/>
      <c r="L92" s="96" t="s">
        <v>178</v>
      </c>
      <c r="M92" s="102"/>
      <c r="N92" s="96" t="s">
        <v>179</v>
      </c>
      <c r="O92" s="107"/>
      <c r="P92" s="238"/>
    </row>
    <row r="93" spans="2:16" ht="19.5" customHeight="1">
      <c r="B93" s="237"/>
      <c r="C93" s="226"/>
      <c r="D93" s="392" t="s">
        <v>180</v>
      </c>
      <c r="E93" s="393"/>
      <c r="F93" s="393"/>
      <c r="G93" s="393"/>
      <c r="H93" s="393"/>
      <c r="I93" s="393"/>
      <c r="J93" s="394"/>
      <c r="K93" s="103"/>
      <c r="L93" s="96" t="s">
        <v>181</v>
      </c>
      <c r="M93" s="102"/>
      <c r="N93" s="96" t="s">
        <v>182</v>
      </c>
      <c r="O93" s="107"/>
      <c r="P93" s="238"/>
    </row>
    <row r="94" spans="2:16" ht="19.5" customHeight="1">
      <c r="B94" s="237"/>
      <c r="C94" s="226"/>
      <c r="D94" s="392" t="s">
        <v>183</v>
      </c>
      <c r="E94" s="393"/>
      <c r="F94" s="393"/>
      <c r="G94" s="393"/>
      <c r="H94" s="393"/>
      <c r="I94" s="393"/>
      <c r="J94" s="394"/>
      <c r="K94" s="103"/>
      <c r="L94" s="96" t="s">
        <v>184</v>
      </c>
      <c r="M94" s="102"/>
      <c r="N94" s="108" t="s">
        <v>182</v>
      </c>
      <c r="O94" s="109"/>
      <c r="P94" s="238"/>
    </row>
    <row r="95" spans="2:16" ht="19.5" customHeight="1" thickBot="1">
      <c r="B95" s="237"/>
      <c r="C95" s="226"/>
      <c r="D95" s="392" t="s">
        <v>185</v>
      </c>
      <c r="E95" s="393"/>
      <c r="F95" s="393"/>
      <c r="G95" s="393"/>
      <c r="H95" s="393"/>
      <c r="I95" s="393"/>
      <c r="J95" s="394"/>
      <c r="K95" s="103"/>
      <c r="L95" s="96" t="s">
        <v>186</v>
      </c>
      <c r="M95" s="102"/>
      <c r="N95" s="98" t="s">
        <v>187</v>
      </c>
      <c r="O95" s="110">
        <f>SUM(K88:K96,M88:M96,O88:O94)</f>
        <v>0</v>
      </c>
      <c r="P95" s="238"/>
    </row>
    <row r="96" spans="2:16" ht="19.5" customHeight="1" thickBot="1" thickTop="1">
      <c r="B96" s="237"/>
      <c r="C96" s="226"/>
      <c r="D96" s="407" t="s">
        <v>188</v>
      </c>
      <c r="E96" s="408"/>
      <c r="F96" s="408"/>
      <c r="G96" s="408"/>
      <c r="H96" s="408"/>
      <c r="I96" s="408"/>
      <c r="J96" s="409"/>
      <c r="K96" s="119"/>
      <c r="L96" s="101" t="s">
        <v>189</v>
      </c>
      <c r="M96" s="105"/>
      <c r="N96" s="99" t="s">
        <v>190</v>
      </c>
      <c r="O96" s="111">
        <f>IF(D71="単価契約",0,K87-O95)</f>
        <v>0</v>
      </c>
      <c r="P96" s="238"/>
    </row>
    <row r="97" spans="2:16" ht="19.5" customHeight="1" thickBot="1" thickTop="1">
      <c r="B97" s="240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2"/>
    </row>
    <row r="98" ht="19.5" customHeight="1">
      <c r="C98" s="436" t="s">
        <v>120</v>
      </c>
    </row>
    <row r="99" ht="19.5" customHeight="1">
      <c r="C99" s="436"/>
    </row>
    <row r="100" ht="19.5" customHeight="1">
      <c r="C100" s="436"/>
    </row>
    <row r="101" ht="19.5" customHeight="1">
      <c r="C101" s="436"/>
    </row>
    <row r="102" ht="19.5" customHeight="1">
      <c r="C102" s="436"/>
    </row>
    <row r="103" ht="19.5" customHeight="1">
      <c r="C103" s="436"/>
    </row>
    <row r="104" ht="19.5" customHeight="1">
      <c r="C104" s="436"/>
    </row>
    <row r="105" ht="19.5" customHeight="1">
      <c r="C105" s="436"/>
    </row>
    <row r="106" ht="19.5" customHeight="1">
      <c r="C106" s="436"/>
    </row>
    <row r="107" ht="19.5" customHeight="1">
      <c r="C107" s="436"/>
    </row>
    <row r="108" ht="12" customHeight="1">
      <c r="C108" s="436"/>
    </row>
    <row r="109" ht="12" customHeight="1">
      <c r="C109" s="436"/>
    </row>
    <row r="110" ht="12" customHeight="1">
      <c r="C110" s="436"/>
    </row>
    <row r="111" ht="12" customHeight="1">
      <c r="C111" s="436"/>
    </row>
    <row r="112" ht="12" customHeight="1">
      <c r="C112" s="436"/>
    </row>
    <row r="113" ht="12" customHeight="1">
      <c r="C113" s="436"/>
    </row>
    <row r="114" ht="12" customHeight="1">
      <c r="C114" s="436"/>
    </row>
    <row r="115" ht="12" customHeight="1">
      <c r="C115" s="436"/>
    </row>
    <row r="116" ht="12" customHeight="1">
      <c r="C116" s="436"/>
    </row>
    <row r="117" ht="12" customHeight="1">
      <c r="C117" s="437"/>
    </row>
    <row r="118" spans="2:20" ht="17.25" customHeight="1" thickBot="1">
      <c r="B118" s="80"/>
      <c r="C118" s="388" t="s">
        <v>118</v>
      </c>
      <c r="D118" s="388"/>
      <c r="E118" s="388"/>
      <c r="F118" s="388"/>
      <c r="G118" s="388"/>
      <c r="H118" s="388"/>
      <c r="I118" s="390">
        <f>I61+1</f>
        <v>3</v>
      </c>
      <c r="J118" s="390"/>
      <c r="K118" s="81"/>
      <c r="L118" s="81"/>
      <c r="M118" s="81"/>
      <c r="N118" s="81"/>
      <c r="O118" s="81"/>
      <c r="P118" s="82"/>
      <c r="T118" s="1" t="s">
        <v>206</v>
      </c>
    </row>
    <row r="119" spans="2:20" ht="17.25" customHeight="1" thickTop="1">
      <c r="B119" s="2"/>
      <c r="C119" s="389"/>
      <c r="D119" s="389"/>
      <c r="E119" s="389"/>
      <c r="F119" s="389"/>
      <c r="G119" s="389"/>
      <c r="H119" s="389"/>
      <c r="I119" s="391"/>
      <c r="J119" s="391"/>
      <c r="K119" s="4"/>
      <c r="L119" s="395" t="s">
        <v>119</v>
      </c>
      <c r="M119" s="396"/>
      <c r="N119" s="396"/>
      <c r="O119" s="396"/>
      <c r="P119" s="397"/>
      <c r="T119" s="1" t="s">
        <v>207</v>
      </c>
    </row>
    <row r="120" spans="2:16" ht="9.75" customHeight="1">
      <c r="B120" s="2"/>
      <c r="C120" s="4"/>
      <c r="D120" s="4"/>
      <c r="E120" s="4"/>
      <c r="F120" s="4"/>
      <c r="G120" s="4"/>
      <c r="H120" s="4"/>
      <c r="I120" s="4"/>
      <c r="J120" s="4"/>
      <c r="K120" s="4"/>
      <c r="L120" s="398"/>
      <c r="M120" s="399"/>
      <c r="N120" s="399"/>
      <c r="O120" s="399"/>
      <c r="P120" s="400"/>
    </row>
    <row r="121" spans="2:16" ht="17.25" customHeight="1">
      <c r="B121" s="2"/>
      <c r="C121" s="78" t="s">
        <v>15</v>
      </c>
      <c r="D121" s="404">
        <v>44135</v>
      </c>
      <c r="E121" s="405"/>
      <c r="F121" s="405"/>
      <c r="G121" s="405"/>
      <c r="H121" s="405"/>
      <c r="I121" s="406"/>
      <c r="J121" s="121"/>
      <c r="K121" s="4"/>
      <c r="L121" s="398"/>
      <c r="M121" s="399"/>
      <c r="N121" s="399"/>
      <c r="O121" s="399"/>
      <c r="P121" s="400"/>
    </row>
    <row r="122" spans="2:16" ht="11.25" customHeight="1" thickBot="1">
      <c r="B122" s="2"/>
      <c r="C122" s="81"/>
      <c r="D122" s="81"/>
      <c r="E122" s="81"/>
      <c r="F122" s="81"/>
      <c r="G122" s="81"/>
      <c r="H122" s="81"/>
      <c r="I122" s="93"/>
      <c r="J122" s="94"/>
      <c r="K122" s="4"/>
      <c r="L122" s="401"/>
      <c r="M122" s="402"/>
      <c r="N122" s="402"/>
      <c r="O122" s="402"/>
      <c r="P122" s="403"/>
    </row>
    <row r="123" spans="2:20" ht="12" customHeight="1" thickTop="1">
      <c r="B123" s="2"/>
      <c r="C123" s="4"/>
      <c r="D123" s="4"/>
      <c r="E123" s="4"/>
      <c r="F123" s="4"/>
      <c r="G123" s="4"/>
      <c r="H123" s="4"/>
      <c r="I123" s="4"/>
      <c r="J123" s="4"/>
      <c r="K123" s="4"/>
      <c r="L123" s="112"/>
      <c r="M123" s="112"/>
      <c r="N123" s="112"/>
      <c r="O123" s="112"/>
      <c r="P123" s="3"/>
      <c r="Q123" s="90"/>
      <c r="R123" s="90"/>
      <c r="S123" s="90"/>
      <c r="T123" s="90"/>
    </row>
    <row r="124" spans="2:20" ht="17.25" customHeight="1" thickBot="1">
      <c r="B124" s="2"/>
      <c r="C124" s="4" t="s">
        <v>69</v>
      </c>
      <c r="D124" s="4"/>
      <c r="E124" s="4"/>
      <c r="F124" s="4"/>
      <c r="G124" s="4"/>
      <c r="H124" s="4"/>
      <c r="I124" s="4"/>
      <c r="J124" s="4"/>
      <c r="K124" s="4"/>
      <c r="L124" s="112"/>
      <c r="M124" s="112"/>
      <c r="N124" s="112"/>
      <c r="O124" s="112"/>
      <c r="P124" s="3"/>
      <c r="Q124" s="90"/>
      <c r="R124" s="90"/>
      <c r="S124" s="90"/>
      <c r="T124" s="90"/>
    </row>
    <row r="125" spans="2:19" ht="17.25" customHeight="1">
      <c r="B125" s="243" t="s">
        <v>194</v>
      </c>
      <c r="C125" s="232" t="s">
        <v>139</v>
      </c>
      <c r="D125" s="382"/>
      <c r="E125" s="383"/>
      <c r="F125" s="383"/>
      <c r="G125" s="383"/>
      <c r="H125" s="383"/>
      <c r="I125" s="383"/>
      <c r="J125" s="384"/>
      <c r="K125" s="233"/>
      <c r="L125" s="234"/>
      <c r="M125" s="235" t="s">
        <v>140</v>
      </c>
      <c r="N125" s="233"/>
      <c r="O125" s="233"/>
      <c r="P125" s="236"/>
      <c r="R125" s="244"/>
      <c r="S125" s="4" t="s">
        <v>197</v>
      </c>
    </row>
    <row r="126" spans="2:19" ht="17.25" customHeight="1">
      <c r="B126" s="237"/>
      <c r="C126" s="78" t="s">
        <v>141</v>
      </c>
      <c r="D126" s="274"/>
      <c r="E126" s="275"/>
      <c r="F126" s="275"/>
      <c r="G126" s="275"/>
      <c r="H126" s="275"/>
      <c r="I126" s="275"/>
      <c r="J126" s="275"/>
      <c r="K126" s="275"/>
      <c r="L126" s="276"/>
      <c r="M126" s="438" t="s">
        <v>259</v>
      </c>
      <c r="N126" s="439"/>
      <c r="O126" s="439"/>
      <c r="P126" s="238"/>
      <c r="R126" s="245"/>
      <c r="S126" s="1" t="s">
        <v>198</v>
      </c>
    </row>
    <row r="127" spans="2:16" ht="17.25" customHeight="1" thickBot="1">
      <c r="B127" s="237"/>
      <c r="C127" s="78" t="s">
        <v>142</v>
      </c>
      <c r="D127" s="385"/>
      <c r="E127" s="386"/>
      <c r="F127" s="386"/>
      <c r="G127" s="386"/>
      <c r="H127" s="387"/>
      <c r="I127" s="228"/>
      <c r="J127" s="229"/>
      <c r="K127" s="266" t="str">
        <f>TEXT(D127,"00000")</f>
        <v>00000</v>
      </c>
      <c r="L127" s="227"/>
      <c r="M127" s="226"/>
      <c r="N127" s="226"/>
      <c r="O127" s="226"/>
      <c r="P127" s="238"/>
    </row>
    <row r="128" spans="2:21" ht="17.25" customHeight="1">
      <c r="B128" s="237"/>
      <c r="C128" s="78" t="s">
        <v>143</v>
      </c>
      <c r="D128" s="431"/>
      <c r="E128" s="432"/>
      <c r="F128" s="432"/>
      <c r="G128" s="432"/>
      <c r="H128" s="432"/>
      <c r="I128" s="432"/>
      <c r="J128" s="433"/>
      <c r="K128" s="226" t="s">
        <v>144</v>
      </c>
      <c r="L128" s="230"/>
      <c r="M128" s="226"/>
      <c r="N128" s="226"/>
      <c r="O128" s="226"/>
      <c r="P128" s="238"/>
      <c r="R128" s="246" t="s">
        <v>192</v>
      </c>
      <c r="S128" s="247"/>
      <c r="T128" s="247"/>
      <c r="U128" s="248"/>
    </row>
    <row r="129" spans="2:21" ht="17.25" customHeight="1">
      <c r="B129" s="237"/>
      <c r="C129" s="78"/>
      <c r="D129" s="434" t="s">
        <v>145</v>
      </c>
      <c r="E129" s="435"/>
      <c r="F129" s="435"/>
      <c r="G129" s="435"/>
      <c r="H129" s="435"/>
      <c r="I129" s="435"/>
      <c r="J129" s="435"/>
      <c r="K129" s="224" t="s">
        <v>146</v>
      </c>
      <c r="L129" s="224" t="s">
        <v>147</v>
      </c>
      <c r="M129" s="224" t="s">
        <v>148</v>
      </c>
      <c r="N129" s="123" t="s">
        <v>149</v>
      </c>
      <c r="O129" s="226"/>
      <c r="P129" s="238"/>
      <c r="R129" s="249"/>
      <c r="S129" s="4" t="s">
        <v>193</v>
      </c>
      <c r="T129" s="4"/>
      <c r="U129" s="250"/>
    </row>
    <row r="130" spans="2:21" ht="17.25" customHeight="1">
      <c r="B130" s="237"/>
      <c r="C130" s="78" t="s">
        <v>150</v>
      </c>
      <c r="D130" s="423"/>
      <c r="E130" s="424"/>
      <c r="F130" s="424"/>
      <c r="G130" s="424"/>
      <c r="H130" s="424"/>
      <c r="I130" s="424"/>
      <c r="J130" s="424"/>
      <c r="K130" s="221"/>
      <c r="L130" s="124"/>
      <c r="M130" s="124"/>
      <c r="N130" s="122"/>
      <c r="O130" s="225"/>
      <c r="P130" s="238"/>
      <c r="Q130" s="4"/>
      <c r="R130" s="249" t="s">
        <v>195</v>
      </c>
      <c r="S130" s="4"/>
      <c r="T130" s="4"/>
      <c r="U130" s="250"/>
    </row>
    <row r="131" spans="2:21" ht="17.25" customHeight="1">
      <c r="B131" s="237"/>
      <c r="C131" s="78" t="s">
        <v>151</v>
      </c>
      <c r="D131" s="423"/>
      <c r="E131" s="424"/>
      <c r="F131" s="424"/>
      <c r="G131" s="424"/>
      <c r="H131" s="424"/>
      <c r="I131" s="424"/>
      <c r="J131" s="424"/>
      <c r="K131" s="221"/>
      <c r="L131" s="124"/>
      <c r="M131" s="124"/>
      <c r="N131" s="122"/>
      <c r="O131" s="225"/>
      <c r="P131" s="238"/>
      <c r="Q131" s="4"/>
      <c r="R131" s="249"/>
      <c r="S131" s="4"/>
      <c r="T131" s="4"/>
      <c r="U131" s="250"/>
    </row>
    <row r="132" spans="2:21" ht="17.25" customHeight="1">
      <c r="B132" s="237"/>
      <c r="C132" s="78" t="s">
        <v>152</v>
      </c>
      <c r="D132" s="419"/>
      <c r="E132" s="420"/>
      <c r="F132" s="420"/>
      <c r="G132" s="420"/>
      <c r="H132" s="420"/>
      <c r="I132" s="420"/>
      <c r="J132" s="420"/>
      <c r="K132" s="222"/>
      <c r="L132" s="125"/>
      <c r="M132" s="125"/>
      <c r="N132" s="122"/>
      <c r="O132" s="225"/>
      <c r="P132" s="238"/>
      <c r="Q132" s="4"/>
      <c r="R132" s="249"/>
      <c r="S132" s="4"/>
      <c r="T132" s="4"/>
      <c r="U132" s="250"/>
    </row>
    <row r="133" spans="2:21" ht="17.25" customHeight="1">
      <c r="B133" s="237"/>
      <c r="C133" s="78" t="s">
        <v>153</v>
      </c>
      <c r="D133" s="419"/>
      <c r="E133" s="420"/>
      <c r="F133" s="420"/>
      <c r="G133" s="420"/>
      <c r="H133" s="420"/>
      <c r="I133" s="420"/>
      <c r="J133" s="420"/>
      <c r="K133" s="222"/>
      <c r="L133" s="125"/>
      <c r="M133" s="125"/>
      <c r="N133" s="122"/>
      <c r="O133" s="225"/>
      <c r="P133" s="238"/>
      <c r="Q133" s="4"/>
      <c r="R133" s="249"/>
      <c r="S133" s="4"/>
      <c r="T133" s="4"/>
      <c r="U133" s="250"/>
    </row>
    <row r="134" spans="2:21" ht="17.25" customHeight="1">
      <c r="B134" s="237"/>
      <c r="C134" s="78" t="s">
        <v>154</v>
      </c>
      <c r="D134" s="419"/>
      <c r="E134" s="420"/>
      <c r="F134" s="420"/>
      <c r="G134" s="420"/>
      <c r="H134" s="420"/>
      <c r="I134" s="420"/>
      <c r="J134" s="420"/>
      <c r="K134" s="222"/>
      <c r="L134" s="125"/>
      <c r="M134" s="125"/>
      <c r="N134" s="122"/>
      <c r="O134" s="225"/>
      <c r="P134" s="238"/>
      <c r="Q134" s="4"/>
      <c r="R134" s="249"/>
      <c r="S134" s="4"/>
      <c r="T134" s="4"/>
      <c r="U134" s="250"/>
    </row>
    <row r="135" spans="2:21" ht="17.25" customHeight="1">
      <c r="B135" s="237"/>
      <c r="C135" s="78" t="s">
        <v>155</v>
      </c>
      <c r="D135" s="423"/>
      <c r="E135" s="424"/>
      <c r="F135" s="424"/>
      <c r="G135" s="424"/>
      <c r="H135" s="424"/>
      <c r="I135" s="424"/>
      <c r="J135" s="424"/>
      <c r="K135" s="221"/>
      <c r="L135" s="124"/>
      <c r="M135" s="124"/>
      <c r="N135" s="122"/>
      <c r="O135" s="225"/>
      <c r="P135" s="238"/>
      <c r="Q135" s="4"/>
      <c r="R135" s="249"/>
      <c r="S135" s="4"/>
      <c r="T135" s="4"/>
      <c r="U135" s="250"/>
    </row>
    <row r="136" spans="2:21" ht="17.25" customHeight="1">
      <c r="B136" s="237"/>
      <c r="C136" s="78" t="s">
        <v>156</v>
      </c>
      <c r="D136" s="423"/>
      <c r="E136" s="424"/>
      <c r="F136" s="424"/>
      <c r="G136" s="424"/>
      <c r="H136" s="424"/>
      <c r="I136" s="424"/>
      <c r="J136" s="424"/>
      <c r="K136" s="221"/>
      <c r="L136" s="124"/>
      <c r="M136" s="124"/>
      <c r="N136" s="122"/>
      <c r="O136" s="225"/>
      <c r="P136" s="238"/>
      <c r="Q136" s="4"/>
      <c r="R136" s="249"/>
      <c r="S136" s="4"/>
      <c r="T136" s="4"/>
      <c r="U136" s="250"/>
    </row>
    <row r="137" spans="2:21" ht="17.25" customHeight="1">
      <c r="B137" s="237"/>
      <c r="C137" s="78" t="s">
        <v>157</v>
      </c>
      <c r="D137" s="423"/>
      <c r="E137" s="424"/>
      <c r="F137" s="424"/>
      <c r="G137" s="424"/>
      <c r="H137" s="424"/>
      <c r="I137" s="424"/>
      <c r="J137" s="424"/>
      <c r="K137" s="221"/>
      <c r="L137" s="124"/>
      <c r="M137" s="124"/>
      <c r="N137" s="122"/>
      <c r="O137" s="225"/>
      <c r="P137" s="238"/>
      <c r="Q137" s="4"/>
      <c r="R137" s="249"/>
      <c r="S137" s="4"/>
      <c r="T137" s="4"/>
      <c r="U137" s="250"/>
    </row>
    <row r="138" spans="2:21" ht="17.25" customHeight="1">
      <c r="B138" s="237"/>
      <c r="C138" s="78" t="s">
        <v>158</v>
      </c>
      <c r="D138" s="419"/>
      <c r="E138" s="420"/>
      <c r="F138" s="420"/>
      <c r="G138" s="420"/>
      <c r="H138" s="420"/>
      <c r="I138" s="420"/>
      <c r="J138" s="420"/>
      <c r="K138" s="222"/>
      <c r="L138" s="125"/>
      <c r="M138" s="125"/>
      <c r="N138" s="122"/>
      <c r="O138" s="225"/>
      <c r="P138" s="238"/>
      <c r="Q138" s="4"/>
      <c r="R138" s="249"/>
      <c r="S138" s="4"/>
      <c r="T138" s="4"/>
      <c r="U138" s="250"/>
    </row>
    <row r="139" spans="2:21" ht="17.25" customHeight="1">
      <c r="B139" s="237"/>
      <c r="C139" s="95" t="s">
        <v>159</v>
      </c>
      <c r="D139" s="425">
        <f>SUM(N130:N138)</f>
        <v>0</v>
      </c>
      <c r="E139" s="426"/>
      <c r="F139" s="426"/>
      <c r="G139" s="426"/>
      <c r="H139" s="426"/>
      <c r="I139" s="426"/>
      <c r="J139" s="427"/>
      <c r="K139" s="255" t="s">
        <v>160</v>
      </c>
      <c r="L139" s="198">
        <f>IF(ISERR((O152+D139)/D128),"",(O152+D139)/D128)</f>
      </c>
      <c r="M139" s="231" t="s">
        <v>162</v>
      </c>
      <c r="N139" s="231"/>
      <c r="O139" s="231"/>
      <c r="P139" s="239"/>
      <c r="Q139" s="197"/>
      <c r="R139" s="249" t="s">
        <v>196</v>
      </c>
      <c r="S139" s="4"/>
      <c r="T139" s="4"/>
      <c r="U139" s="250"/>
    </row>
    <row r="140" spans="2:21" ht="17.25" customHeight="1">
      <c r="B140" s="237"/>
      <c r="C140" s="96" t="s">
        <v>161</v>
      </c>
      <c r="D140" s="428">
        <f>ROUNDDOWN(D139*0.08,0)</f>
        <v>0</v>
      </c>
      <c r="E140" s="429"/>
      <c r="F140" s="429"/>
      <c r="G140" s="429"/>
      <c r="H140" s="429"/>
      <c r="I140" s="429"/>
      <c r="J140" s="430"/>
      <c r="K140" s="256">
        <v>0.08</v>
      </c>
      <c r="L140" s="260" t="s">
        <v>219</v>
      </c>
      <c r="M140" s="231"/>
      <c r="N140" s="231"/>
      <c r="O140" s="231"/>
      <c r="P140" s="239"/>
      <c r="Q140" s="197"/>
      <c r="R140" s="249" t="s">
        <v>199</v>
      </c>
      <c r="S140" s="4"/>
      <c r="T140" s="4"/>
      <c r="U140" s="250"/>
    </row>
    <row r="141" spans="2:21" ht="17.25" customHeight="1">
      <c r="B141" s="237"/>
      <c r="C141" s="97" t="s">
        <v>163</v>
      </c>
      <c r="D141" s="410">
        <f>SUM(D139:D140)</f>
        <v>0</v>
      </c>
      <c r="E141" s="411"/>
      <c r="F141" s="411"/>
      <c r="G141" s="411"/>
      <c r="H141" s="411"/>
      <c r="I141" s="411"/>
      <c r="J141" s="412"/>
      <c r="K141" s="226"/>
      <c r="L141" s="226" t="s">
        <v>220</v>
      </c>
      <c r="M141" s="226"/>
      <c r="N141" s="226"/>
      <c r="O141" s="226"/>
      <c r="P141" s="238"/>
      <c r="R141" s="249"/>
      <c r="S141" s="4"/>
      <c r="T141" s="4"/>
      <c r="U141" s="250"/>
    </row>
    <row r="142" spans="2:21" ht="18" customHeight="1">
      <c r="B142" s="237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38"/>
      <c r="R142" s="249" t="s">
        <v>201</v>
      </c>
      <c r="S142" s="4"/>
      <c r="T142" s="4"/>
      <c r="U142" s="250"/>
    </row>
    <row r="143" spans="2:21" ht="18" customHeight="1" thickBot="1">
      <c r="B143" s="237"/>
      <c r="C143" s="226"/>
      <c r="D143" s="226" t="s">
        <v>164</v>
      </c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38"/>
      <c r="R143" s="249" t="s">
        <v>200</v>
      </c>
      <c r="S143" s="4"/>
      <c r="T143" s="4"/>
      <c r="U143" s="250"/>
    </row>
    <row r="144" spans="2:21" ht="18" customHeight="1" thickBot="1" thickTop="1">
      <c r="B144" s="237"/>
      <c r="C144" s="226"/>
      <c r="D144" s="413" t="s">
        <v>143</v>
      </c>
      <c r="E144" s="414"/>
      <c r="F144" s="414"/>
      <c r="G144" s="414"/>
      <c r="H144" s="414"/>
      <c r="I144" s="414"/>
      <c r="J144" s="415"/>
      <c r="K144" s="120">
        <f>D128</f>
        <v>0</v>
      </c>
      <c r="L144" s="223"/>
      <c r="M144" s="223"/>
      <c r="N144" s="223"/>
      <c r="O144" s="100"/>
      <c r="P144" s="238"/>
      <c r="R144" s="251" t="s">
        <v>202</v>
      </c>
      <c r="S144" s="252"/>
      <c r="T144" s="252"/>
      <c r="U144" s="253"/>
    </row>
    <row r="145" spans="2:16" ht="19.5" customHeight="1">
      <c r="B145" s="237"/>
      <c r="C145" s="226"/>
      <c r="D145" s="416" t="s">
        <v>165</v>
      </c>
      <c r="E145" s="417"/>
      <c r="F145" s="417"/>
      <c r="G145" s="417"/>
      <c r="H145" s="417"/>
      <c r="I145" s="417"/>
      <c r="J145" s="418"/>
      <c r="K145" s="118"/>
      <c r="L145" s="95" t="s">
        <v>166</v>
      </c>
      <c r="M145" s="104"/>
      <c r="N145" s="95" t="s">
        <v>167</v>
      </c>
      <c r="O145" s="106"/>
      <c r="P145" s="238"/>
    </row>
    <row r="146" spans="2:16" ht="19.5" customHeight="1">
      <c r="B146" s="237"/>
      <c r="C146" s="226"/>
      <c r="D146" s="392" t="s">
        <v>168</v>
      </c>
      <c r="E146" s="393"/>
      <c r="F146" s="393"/>
      <c r="G146" s="393"/>
      <c r="H146" s="393"/>
      <c r="I146" s="393"/>
      <c r="J146" s="394"/>
      <c r="K146" s="103"/>
      <c r="L146" s="96" t="s">
        <v>169</v>
      </c>
      <c r="M146" s="102"/>
      <c r="N146" s="96" t="s">
        <v>170</v>
      </c>
      <c r="O146" s="107"/>
      <c r="P146" s="238"/>
    </row>
    <row r="147" spans="2:16" ht="19.5" customHeight="1">
      <c r="B147" s="237"/>
      <c r="C147" s="226"/>
      <c r="D147" s="392" t="s">
        <v>171</v>
      </c>
      <c r="E147" s="393"/>
      <c r="F147" s="393"/>
      <c r="G147" s="393"/>
      <c r="H147" s="393"/>
      <c r="I147" s="393"/>
      <c r="J147" s="394"/>
      <c r="K147" s="103"/>
      <c r="L147" s="96" t="s">
        <v>172</v>
      </c>
      <c r="M147" s="102"/>
      <c r="N147" s="96" t="s">
        <v>173</v>
      </c>
      <c r="O147" s="107"/>
      <c r="P147" s="238"/>
    </row>
    <row r="148" spans="2:16" ht="19.5" customHeight="1">
      <c r="B148" s="237"/>
      <c r="C148" s="226"/>
      <c r="D148" s="392" t="s">
        <v>174</v>
      </c>
      <c r="E148" s="393"/>
      <c r="F148" s="393"/>
      <c r="G148" s="393"/>
      <c r="H148" s="393"/>
      <c r="I148" s="393"/>
      <c r="J148" s="394"/>
      <c r="K148" s="103"/>
      <c r="L148" s="96" t="s">
        <v>175</v>
      </c>
      <c r="M148" s="102"/>
      <c r="N148" s="96" t="s">
        <v>176</v>
      </c>
      <c r="O148" s="107"/>
      <c r="P148" s="238"/>
    </row>
    <row r="149" spans="2:16" ht="19.5" customHeight="1">
      <c r="B149" s="237"/>
      <c r="C149" s="226"/>
      <c r="D149" s="392" t="s">
        <v>177</v>
      </c>
      <c r="E149" s="393"/>
      <c r="F149" s="393"/>
      <c r="G149" s="393"/>
      <c r="H149" s="393"/>
      <c r="I149" s="393"/>
      <c r="J149" s="394"/>
      <c r="K149" s="103"/>
      <c r="L149" s="96" t="s">
        <v>178</v>
      </c>
      <c r="M149" s="102"/>
      <c r="N149" s="96" t="s">
        <v>179</v>
      </c>
      <c r="O149" s="107"/>
      <c r="P149" s="238"/>
    </row>
    <row r="150" spans="2:16" ht="19.5" customHeight="1">
      <c r="B150" s="237"/>
      <c r="C150" s="226"/>
      <c r="D150" s="392" t="s">
        <v>180</v>
      </c>
      <c r="E150" s="393"/>
      <c r="F150" s="393"/>
      <c r="G150" s="393"/>
      <c r="H150" s="393"/>
      <c r="I150" s="393"/>
      <c r="J150" s="394"/>
      <c r="K150" s="103"/>
      <c r="L150" s="96" t="s">
        <v>181</v>
      </c>
      <c r="M150" s="102"/>
      <c r="N150" s="96" t="s">
        <v>182</v>
      </c>
      <c r="O150" s="107"/>
      <c r="P150" s="238"/>
    </row>
    <row r="151" spans="2:16" ht="19.5" customHeight="1">
      <c r="B151" s="237"/>
      <c r="C151" s="226"/>
      <c r="D151" s="392" t="s">
        <v>183</v>
      </c>
      <c r="E151" s="393"/>
      <c r="F151" s="393"/>
      <c r="G151" s="393"/>
      <c r="H151" s="393"/>
      <c r="I151" s="393"/>
      <c r="J151" s="394"/>
      <c r="K151" s="103"/>
      <c r="L151" s="96" t="s">
        <v>184</v>
      </c>
      <c r="M151" s="102"/>
      <c r="N151" s="108" t="s">
        <v>182</v>
      </c>
      <c r="O151" s="109"/>
      <c r="P151" s="238"/>
    </row>
    <row r="152" spans="2:16" ht="19.5" customHeight="1" thickBot="1">
      <c r="B152" s="237"/>
      <c r="C152" s="226"/>
      <c r="D152" s="392" t="s">
        <v>185</v>
      </c>
      <c r="E152" s="393"/>
      <c r="F152" s="393"/>
      <c r="G152" s="393"/>
      <c r="H152" s="393"/>
      <c r="I152" s="393"/>
      <c r="J152" s="394"/>
      <c r="K152" s="103"/>
      <c r="L152" s="96" t="s">
        <v>186</v>
      </c>
      <c r="M152" s="102"/>
      <c r="N152" s="98" t="s">
        <v>187</v>
      </c>
      <c r="O152" s="110">
        <f>SUM(K145:K153,M145:M153,O145:O151)</f>
        <v>0</v>
      </c>
      <c r="P152" s="238"/>
    </row>
    <row r="153" spans="2:16" ht="19.5" customHeight="1" thickBot="1" thickTop="1">
      <c r="B153" s="237"/>
      <c r="C153" s="226"/>
      <c r="D153" s="407" t="s">
        <v>188</v>
      </c>
      <c r="E153" s="408"/>
      <c r="F153" s="408"/>
      <c r="G153" s="408"/>
      <c r="H153" s="408"/>
      <c r="I153" s="408"/>
      <c r="J153" s="409"/>
      <c r="K153" s="119"/>
      <c r="L153" s="101" t="s">
        <v>189</v>
      </c>
      <c r="M153" s="105"/>
      <c r="N153" s="99" t="s">
        <v>190</v>
      </c>
      <c r="O153" s="111">
        <f>IF(D128="単価契約",0,K144-O152)</f>
        <v>0</v>
      </c>
      <c r="P153" s="238"/>
    </row>
    <row r="154" spans="2:16" ht="19.5" customHeight="1" thickBot="1" thickTop="1">
      <c r="B154" s="240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2"/>
    </row>
    <row r="155" ht="19.5" customHeight="1">
      <c r="C155" s="436" t="s">
        <v>120</v>
      </c>
    </row>
    <row r="156" ht="19.5" customHeight="1">
      <c r="C156" s="436"/>
    </row>
    <row r="157" ht="19.5" customHeight="1">
      <c r="C157" s="436"/>
    </row>
    <row r="158" ht="19.5" customHeight="1">
      <c r="C158" s="436"/>
    </row>
    <row r="159" ht="19.5" customHeight="1">
      <c r="C159" s="436"/>
    </row>
    <row r="160" ht="19.5" customHeight="1">
      <c r="C160" s="436"/>
    </row>
    <row r="161" ht="19.5" customHeight="1">
      <c r="C161" s="436"/>
    </row>
    <row r="162" ht="19.5" customHeight="1">
      <c r="C162" s="436"/>
    </row>
    <row r="163" ht="19.5" customHeight="1">
      <c r="C163" s="436"/>
    </row>
    <row r="164" ht="19.5" customHeight="1">
      <c r="C164" s="436"/>
    </row>
    <row r="165" ht="12" customHeight="1">
      <c r="C165" s="436"/>
    </row>
    <row r="166" ht="12" customHeight="1">
      <c r="C166" s="436"/>
    </row>
    <row r="167" ht="12" customHeight="1">
      <c r="C167" s="436"/>
    </row>
    <row r="168" ht="12" customHeight="1">
      <c r="C168" s="436"/>
    </row>
    <row r="169" ht="12" customHeight="1">
      <c r="C169" s="436"/>
    </row>
    <row r="170" ht="12" customHeight="1">
      <c r="C170" s="436"/>
    </row>
    <row r="171" ht="12" customHeight="1">
      <c r="C171" s="436"/>
    </row>
    <row r="172" ht="12" customHeight="1">
      <c r="C172" s="436"/>
    </row>
    <row r="173" ht="12" customHeight="1">
      <c r="C173" s="436"/>
    </row>
    <row r="174" ht="12" customHeight="1">
      <c r="C174" s="437"/>
    </row>
    <row r="175" spans="2:20" ht="17.25" customHeight="1" thickBot="1">
      <c r="B175" s="80"/>
      <c r="C175" s="388" t="s">
        <v>118</v>
      </c>
      <c r="D175" s="388"/>
      <c r="E175" s="388"/>
      <c r="F175" s="388"/>
      <c r="G175" s="388"/>
      <c r="H175" s="388"/>
      <c r="I175" s="390">
        <f>I118+1</f>
        <v>4</v>
      </c>
      <c r="J175" s="390"/>
      <c r="K175" s="81"/>
      <c r="L175" s="81"/>
      <c r="M175" s="81"/>
      <c r="N175" s="81"/>
      <c r="O175" s="81"/>
      <c r="P175" s="82"/>
      <c r="T175" s="1" t="s">
        <v>206</v>
      </c>
    </row>
    <row r="176" spans="2:20" ht="17.25" customHeight="1" thickTop="1">
      <c r="B176" s="2"/>
      <c r="C176" s="389"/>
      <c r="D176" s="389"/>
      <c r="E176" s="389"/>
      <c r="F176" s="389"/>
      <c r="G176" s="389"/>
      <c r="H176" s="389"/>
      <c r="I176" s="391"/>
      <c r="J176" s="391"/>
      <c r="K176" s="4"/>
      <c r="L176" s="395" t="s">
        <v>119</v>
      </c>
      <c r="M176" s="396"/>
      <c r="N176" s="396"/>
      <c r="O176" s="396"/>
      <c r="P176" s="397"/>
      <c r="T176" s="1" t="s">
        <v>207</v>
      </c>
    </row>
    <row r="177" spans="2:16" ht="9.75" customHeight="1">
      <c r="B177" s="2"/>
      <c r="C177" s="4"/>
      <c r="D177" s="4"/>
      <c r="E177" s="4"/>
      <c r="F177" s="4"/>
      <c r="G177" s="4"/>
      <c r="H177" s="4"/>
      <c r="I177" s="4"/>
      <c r="J177" s="4"/>
      <c r="K177" s="4"/>
      <c r="L177" s="398"/>
      <c r="M177" s="399"/>
      <c r="N177" s="399"/>
      <c r="O177" s="399"/>
      <c r="P177" s="400"/>
    </row>
    <row r="178" spans="2:16" ht="17.25" customHeight="1">
      <c r="B178" s="2"/>
      <c r="C178" s="78" t="s">
        <v>15</v>
      </c>
      <c r="D178" s="404">
        <v>44135</v>
      </c>
      <c r="E178" s="405"/>
      <c r="F178" s="405"/>
      <c r="G178" s="405"/>
      <c r="H178" s="405"/>
      <c r="I178" s="406"/>
      <c r="J178" s="121"/>
      <c r="K178" s="4"/>
      <c r="L178" s="398"/>
      <c r="M178" s="399"/>
      <c r="N178" s="399"/>
      <c r="O178" s="399"/>
      <c r="P178" s="400"/>
    </row>
    <row r="179" spans="2:16" ht="11.25" customHeight="1" thickBot="1">
      <c r="B179" s="2"/>
      <c r="C179" s="81"/>
      <c r="D179" s="81"/>
      <c r="E179" s="81"/>
      <c r="F179" s="81"/>
      <c r="G179" s="81"/>
      <c r="H179" s="81"/>
      <c r="I179" s="93"/>
      <c r="J179" s="94"/>
      <c r="K179" s="4"/>
      <c r="L179" s="401"/>
      <c r="M179" s="402"/>
      <c r="N179" s="402"/>
      <c r="O179" s="402"/>
      <c r="P179" s="403"/>
    </row>
    <row r="180" spans="2:20" ht="12" customHeight="1" thickTop="1">
      <c r="B180" s="2"/>
      <c r="C180" s="4"/>
      <c r="D180" s="4"/>
      <c r="E180" s="4"/>
      <c r="F180" s="4"/>
      <c r="G180" s="4"/>
      <c r="H180" s="4"/>
      <c r="I180" s="4"/>
      <c r="J180" s="4"/>
      <c r="K180" s="4"/>
      <c r="L180" s="112"/>
      <c r="M180" s="112"/>
      <c r="N180" s="112"/>
      <c r="O180" s="112"/>
      <c r="P180" s="3"/>
      <c r="Q180" s="90"/>
      <c r="R180" s="90"/>
      <c r="S180" s="90"/>
      <c r="T180" s="90"/>
    </row>
    <row r="181" spans="2:20" ht="17.25" customHeight="1" thickBot="1">
      <c r="B181" s="2"/>
      <c r="C181" s="4" t="s">
        <v>69</v>
      </c>
      <c r="D181" s="4"/>
      <c r="E181" s="4"/>
      <c r="F181" s="4"/>
      <c r="G181" s="4"/>
      <c r="H181" s="4"/>
      <c r="I181" s="4"/>
      <c r="J181" s="4"/>
      <c r="K181" s="4"/>
      <c r="L181" s="112"/>
      <c r="M181" s="112"/>
      <c r="N181" s="112"/>
      <c r="O181" s="112"/>
      <c r="P181" s="3"/>
      <c r="Q181" s="90"/>
      <c r="R181" s="90"/>
      <c r="S181" s="90"/>
      <c r="T181" s="90"/>
    </row>
    <row r="182" spans="2:19" ht="17.25" customHeight="1">
      <c r="B182" s="243" t="s">
        <v>194</v>
      </c>
      <c r="C182" s="232" t="s">
        <v>139</v>
      </c>
      <c r="D182" s="382"/>
      <c r="E182" s="383"/>
      <c r="F182" s="383"/>
      <c r="G182" s="383"/>
      <c r="H182" s="383"/>
      <c r="I182" s="383"/>
      <c r="J182" s="384"/>
      <c r="K182" s="233"/>
      <c r="L182" s="234"/>
      <c r="M182" s="235" t="s">
        <v>140</v>
      </c>
      <c r="N182" s="233"/>
      <c r="O182" s="233"/>
      <c r="P182" s="236"/>
      <c r="R182" s="244"/>
      <c r="S182" s="4" t="s">
        <v>197</v>
      </c>
    </row>
    <row r="183" spans="2:19" ht="17.25" customHeight="1">
      <c r="B183" s="237"/>
      <c r="C183" s="78" t="s">
        <v>141</v>
      </c>
      <c r="D183" s="274"/>
      <c r="E183" s="275"/>
      <c r="F183" s="275"/>
      <c r="G183" s="275"/>
      <c r="H183" s="275"/>
      <c r="I183" s="275"/>
      <c r="J183" s="275"/>
      <c r="K183" s="275"/>
      <c r="L183" s="276"/>
      <c r="M183" s="438" t="s">
        <v>259</v>
      </c>
      <c r="N183" s="439"/>
      <c r="O183" s="439"/>
      <c r="P183" s="238"/>
      <c r="R183" s="245"/>
      <c r="S183" s="1" t="s">
        <v>198</v>
      </c>
    </row>
    <row r="184" spans="2:16" ht="17.25" customHeight="1" thickBot="1">
      <c r="B184" s="237"/>
      <c r="C184" s="78" t="s">
        <v>142</v>
      </c>
      <c r="D184" s="385"/>
      <c r="E184" s="386"/>
      <c r="F184" s="386"/>
      <c r="G184" s="386"/>
      <c r="H184" s="387"/>
      <c r="I184" s="228"/>
      <c r="J184" s="229"/>
      <c r="K184" s="266" t="str">
        <f>TEXT(D184,"00000")</f>
        <v>00000</v>
      </c>
      <c r="L184" s="227"/>
      <c r="M184" s="226"/>
      <c r="N184" s="226"/>
      <c r="O184" s="226"/>
      <c r="P184" s="238"/>
    </row>
    <row r="185" spans="2:21" ht="17.25" customHeight="1">
      <c r="B185" s="237"/>
      <c r="C185" s="78" t="s">
        <v>143</v>
      </c>
      <c r="D185" s="431"/>
      <c r="E185" s="432"/>
      <c r="F185" s="432"/>
      <c r="G185" s="432"/>
      <c r="H185" s="432"/>
      <c r="I185" s="432"/>
      <c r="J185" s="433"/>
      <c r="K185" s="226" t="s">
        <v>144</v>
      </c>
      <c r="L185" s="230"/>
      <c r="M185" s="226"/>
      <c r="N185" s="226"/>
      <c r="O185" s="226"/>
      <c r="P185" s="238"/>
      <c r="R185" s="246" t="s">
        <v>192</v>
      </c>
      <c r="S185" s="247"/>
      <c r="T185" s="247"/>
      <c r="U185" s="248"/>
    </row>
    <row r="186" spans="2:21" ht="17.25" customHeight="1">
      <c r="B186" s="237"/>
      <c r="C186" s="78"/>
      <c r="D186" s="434" t="s">
        <v>145</v>
      </c>
      <c r="E186" s="435"/>
      <c r="F186" s="435"/>
      <c r="G186" s="435"/>
      <c r="H186" s="435"/>
      <c r="I186" s="435"/>
      <c r="J186" s="435"/>
      <c r="K186" s="224" t="s">
        <v>146</v>
      </c>
      <c r="L186" s="224" t="s">
        <v>147</v>
      </c>
      <c r="M186" s="224" t="s">
        <v>148</v>
      </c>
      <c r="N186" s="123" t="s">
        <v>149</v>
      </c>
      <c r="O186" s="226"/>
      <c r="P186" s="238"/>
      <c r="R186" s="249"/>
      <c r="S186" s="4" t="s">
        <v>193</v>
      </c>
      <c r="T186" s="4"/>
      <c r="U186" s="250"/>
    </row>
    <row r="187" spans="2:21" ht="17.25" customHeight="1">
      <c r="B187" s="237"/>
      <c r="C187" s="78" t="s">
        <v>150</v>
      </c>
      <c r="D187" s="423"/>
      <c r="E187" s="424"/>
      <c r="F187" s="424"/>
      <c r="G187" s="424"/>
      <c r="H187" s="424"/>
      <c r="I187" s="424"/>
      <c r="J187" s="424"/>
      <c r="K187" s="221"/>
      <c r="L187" s="124"/>
      <c r="M187" s="124"/>
      <c r="N187" s="122"/>
      <c r="O187" s="225"/>
      <c r="P187" s="238"/>
      <c r="Q187" s="4"/>
      <c r="R187" s="249" t="s">
        <v>195</v>
      </c>
      <c r="S187" s="4"/>
      <c r="T187" s="4"/>
      <c r="U187" s="250"/>
    </row>
    <row r="188" spans="2:21" ht="17.25" customHeight="1">
      <c r="B188" s="237"/>
      <c r="C188" s="78" t="s">
        <v>151</v>
      </c>
      <c r="D188" s="423"/>
      <c r="E188" s="424"/>
      <c r="F188" s="424"/>
      <c r="G188" s="424"/>
      <c r="H188" s="424"/>
      <c r="I188" s="424"/>
      <c r="J188" s="424"/>
      <c r="K188" s="221"/>
      <c r="L188" s="124"/>
      <c r="M188" s="124"/>
      <c r="N188" s="122"/>
      <c r="O188" s="225"/>
      <c r="P188" s="238"/>
      <c r="Q188" s="4"/>
      <c r="R188" s="249"/>
      <c r="S188" s="4"/>
      <c r="T188" s="4"/>
      <c r="U188" s="250"/>
    </row>
    <row r="189" spans="2:21" ht="17.25" customHeight="1">
      <c r="B189" s="237"/>
      <c r="C189" s="78" t="s">
        <v>152</v>
      </c>
      <c r="D189" s="419"/>
      <c r="E189" s="420"/>
      <c r="F189" s="420"/>
      <c r="G189" s="420"/>
      <c r="H189" s="420"/>
      <c r="I189" s="420"/>
      <c r="J189" s="420"/>
      <c r="K189" s="222"/>
      <c r="L189" s="125"/>
      <c r="M189" s="125"/>
      <c r="N189" s="122"/>
      <c r="O189" s="225"/>
      <c r="P189" s="238"/>
      <c r="Q189" s="4"/>
      <c r="R189" s="249"/>
      <c r="S189" s="4"/>
      <c r="T189" s="4"/>
      <c r="U189" s="250"/>
    </row>
    <row r="190" spans="2:21" ht="17.25" customHeight="1">
      <c r="B190" s="237"/>
      <c r="C190" s="78" t="s">
        <v>153</v>
      </c>
      <c r="D190" s="419"/>
      <c r="E190" s="420"/>
      <c r="F190" s="420"/>
      <c r="G190" s="420"/>
      <c r="H190" s="420"/>
      <c r="I190" s="420"/>
      <c r="J190" s="420"/>
      <c r="K190" s="222"/>
      <c r="L190" s="125"/>
      <c r="M190" s="125"/>
      <c r="N190" s="122"/>
      <c r="O190" s="225"/>
      <c r="P190" s="238"/>
      <c r="Q190" s="4"/>
      <c r="R190" s="249"/>
      <c r="S190" s="4"/>
      <c r="T190" s="4"/>
      <c r="U190" s="250"/>
    </row>
    <row r="191" spans="2:21" ht="17.25" customHeight="1">
      <c r="B191" s="237"/>
      <c r="C191" s="78" t="s">
        <v>154</v>
      </c>
      <c r="D191" s="419"/>
      <c r="E191" s="420"/>
      <c r="F191" s="420"/>
      <c r="G191" s="420"/>
      <c r="H191" s="420"/>
      <c r="I191" s="420"/>
      <c r="J191" s="420"/>
      <c r="K191" s="222"/>
      <c r="L191" s="125"/>
      <c r="M191" s="125"/>
      <c r="N191" s="122"/>
      <c r="O191" s="225"/>
      <c r="P191" s="238"/>
      <c r="Q191" s="4"/>
      <c r="R191" s="249"/>
      <c r="S191" s="4"/>
      <c r="T191" s="4"/>
      <c r="U191" s="250"/>
    </row>
    <row r="192" spans="2:21" ht="17.25" customHeight="1">
      <c r="B192" s="237"/>
      <c r="C192" s="78" t="s">
        <v>155</v>
      </c>
      <c r="D192" s="423"/>
      <c r="E192" s="424"/>
      <c r="F192" s="424"/>
      <c r="G192" s="424"/>
      <c r="H192" s="424"/>
      <c r="I192" s="424"/>
      <c r="J192" s="424"/>
      <c r="K192" s="221"/>
      <c r="L192" s="124"/>
      <c r="M192" s="124"/>
      <c r="N192" s="122"/>
      <c r="O192" s="225"/>
      <c r="P192" s="238"/>
      <c r="Q192" s="4"/>
      <c r="R192" s="249"/>
      <c r="S192" s="4"/>
      <c r="T192" s="4"/>
      <c r="U192" s="250"/>
    </row>
    <row r="193" spans="2:21" ht="17.25" customHeight="1">
      <c r="B193" s="237"/>
      <c r="C193" s="78" t="s">
        <v>156</v>
      </c>
      <c r="D193" s="423"/>
      <c r="E193" s="424"/>
      <c r="F193" s="424"/>
      <c r="G193" s="424"/>
      <c r="H193" s="424"/>
      <c r="I193" s="424"/>
      <c r="J193" s="424"/>
      <c r="K193" s="221"/>
      <c r="L193" s="124"/>
      <c r="M193" s="124"/>
      <c r="N193" s="122"/>
      <c r="O193" s="225"/>
      <c r="P193" s="238"/>
      <c r="Q193" s="4"/>
      <c r="R193" s="249"/>
      <c r="S193" s="4"/>
      <c r="T193" s="4"/>
      <c r="U193" s="250"/>
    </row>
    <row r="194" spans="2:21" ht="17.25" customHeight="1">
      <c r="B194" s="237"/>
      <c r="C194" s="78" t="s">
        <v>157</v>
      </c>
      <c r="D194" s="423"/>
      <c r="E194" s="424"/>
      <c r="F194" s="424"/>
      <c r="G194" s="424"/>
      <c r="H194" s="424"/>
      <c r="I194" s="424"/>
      <c r="J194" s="424"/>
      <c r="K194" s="221"/>
      <c r="L194" s="124"/>
      <c r="M194" s="124"/>
      <c r="N194" s="122"/>
      <c r="O194" s="225"/>
      <c r="P194" s="238"/>
      <c r="Q194" s="4"/>
      <c r="R194" s="249"/>
      <c r="S194" s="4"/>
      <c r="T194" s="4"/>
      <c r="U194" s="250"/>
    </row>
    <row r="195" spans="2:21" ht="17.25" customHeight="1">
      <c r="B195" s="237"/>
      <c r="C195" s="78" t="s">
        <v>158</v>
      </c>
      <c r="D195" s="419"/>
      <c r="E195" s="420"/>
      <c r="F195" s="420"/>
      <c r="G195" s="420"/>
      <c r="H195" s="420"/>
      <c r="I195" s="420"/>
      <c r="J195" s="420"/>
      <c r="K195" s="222"/>
      <c r="L195" s="125"/>
      <c r="M195" s="125"/>
      <c r="N195" s="122"/>
      <c r="O195" s="225"/>
      <c r="P195" s="238"/>
      <c r="Q195" s="4"/>
      <c r="R195" s="249"/>
      <c r="S195" s="4"/>
      <c r="T195" s="4"/>
      <c r="U195" s="250"/>
    </row>
    <row r="196" spans="2:21" ht="17.25" customHeight="1">
      <c r="B196" s="237"/>
      <c r="C196" s="95" t="s">
        <v>159</v>
      </c>
      <c r="D196" s="425">
        <f>SUM(N187:N195)</f>
        <v>0</v>
      </c>
      <c r="E196" s="426"/>
      <c r="F196" s="426"/>
      <c r="G196" s="426"/>
      <c r="H196" s="426"/>
      <c r="I196" s="426"/>
      <c r="J196" s="427"/>
      <c r="K196" s="255" t="s">
        <v>160</v>
      </c>
      <c r="L196" s="198">
        <f>IF(ISERR((O209+D196)/D185),"",(O209+D196)/D185)</f>
      </c>
      <c r="M196" s="231" t="s">
        <v>162</v>
      </c>
      <c r="N196" s="231"/>
      <c r="O196" s="231"/>
      <c r="P196" s="239"/>
      <c r="Q196" s="197"/>
      <c r="R196" s="249" t="s">
        <v>196</v>
      </c>
      <c r="S196" s="4"/>
      <c r="T196" s="4"/>
      <c r="U196" s="250"/>
    </row>
    <row r="197" spans="2:21" ht="17.25" customHeight="1">
      <c r="B197" s="237"/>
      <c r="C197" s="96" t="s">
        <v>161</v>
      </c>
      <c r="D197" s="428">
        <f>ROUNDDOWN(D196*0.08,0)</f>
        <v>0</v>
      </c>
      <c r="E197" s="429"/>
      <c r="F197" s="429"/>
      <c r="G197" s="429"/>
      <c r="H197" s="429"/>
      <c r="I197" s="429"/>
      <c r="J197" s="430"/>
      <c r="K197" s="256">
        <v>0.08</v>
      </c>
      <c r="L197" s="260" t="s">
        <v>219</v>
      </c>
      <c r="M197" s="231"/>
      <c r="N197" s="231"/>
      <c r="O197" s="231"/>
      <c r="P197" s="239"/>
      <c r="Q197" s="197"/>
      <c r="R197" s="249" t="s">
        <v>199</v>
      </c>
      <c r="S197" s="4"/>
      <c r="T197" s="4"/>
      <c r="U197" s="250"/>
    </row>
    <row r="198" spans="2:21" ht="17.25" customHeight="1">
      <c r="B198" s="237"/>
      <c r="C198" s="97" t="s">
        <v>163</v>
      </c>
      <c r="D198" s="410">
        <f>SUM(D196:D197)</f>
        <v>0</v>
      </c>
      <c r="E198" s="411"/>
      <c r="F198" s="411"/>
      <c r="G198" s="411"/>
      <c r="H198" s="411"/>
      <c r="I198" s="411"/>
      <c r="J198" s="412"/>
      <c r="K198" s="226"/>
      <c r="L198" s="226" t="s">
        <v>220</v>
      </c>
      <c r="M198" s="226"/>
      <c r="N198" s="226"/>
      <c r="O198" s="226"/>
      <c r="P198" s="238"/>
      <c r="R198" s="249"/>
      <c r="S198" s="4"/>
      <c r="T198" s="4"/>
      <c r="U198" s="250"/>
    </row>
    <row r="199" spans="2:21" ht="18" customHeight="1">
      <c r="B199" s="237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38"/>
      <c r="R199" s="249" t="s">
        <v>201</v>
      </c>
      <c r="S199" s="4"/>
      <c r="T199" s="4"/>
      <c r="U199" s="250"/>
    </row>
    <row r="200" spans="2:21" ht="18" customHeight="1" thickBot="1">
      <c r="B200" s="237"/>
      <c r="C200" s="226"/>
      <c r="D200" s="226" t="s">
        <v>164</v>
      </c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38"/>
      <c r="R200" s="249" t="s">
        <v>200</v>
      </c>
      <c r="S200" s="4"/>
      <c r="T200" s="4"/>
      <c r="U200" s="250"/>
    </row>
    <row r="201" spans="2:21" ht="18" customHeight="1" thickBot="1" thickTop="1">
      <c r="B201" s="237"/>
      <c r="C201" s="226"/>
      <c r="D201" s="413" t="s">
        <v>143</v>
      </c>
      <c r="E201" s="414"/>
      <c r="F201" s="414"/>
      <c r="G201" s="414"/>
      <c r="H201" s="414"/>
      <c r="I201" s="414"/>
      <c r="J201" s="415"/>
      <c r="K201" s="120">
        <f>D185</f>
        <v>0</v>
      </c>
      <c r="L201" s="223"/>
      <c r="M201" s="223"/>
      <c r="N201" s="223"/>
      <c r="O201" s="100"/>
      <c r="P201" s="238"/>
      <c r="R201" s="251" t="s">
        <v>202</v>
      </c>
      <c r="S201" s="252"/>
      <c r="T201" s="252"/>
      <c r="U201" s="253"/>
    </row>
    <row r="202" spans="2:16" ht="19.5" customHeight="1">
      <c r="B202" s="237"/>
      <c r="C202" s="226"/>
      <c r="D202" s="416" t="s">
        <v>165</v>
      </c>
      <c r="E202" s="417"/>
      <c r="F202" s="417"/>
      <c r="G202" s="417"/>
      <c r="H202" s="417"/>
      <c r="I202" s="417"/>
      <c r="J202" s="418"/>
      <c r="K202" s="118"/>
      <c r="L202" s="95" t="s">
        <v>166</v>
      </c>
      <c r="M202" s="104"/>
      <c r="N202" s="95" t="s">
        <v>167</v>
      </c>
      <c r="O202" s="106"/>
      <c r="P202" s="238"/>
    </row>
    <row r="203" spans="2:16" ht="19.5" customHeight="1">
      <c r="B203" s="237"/>
      <c r="C203" s="226"/>
      <c r="D203" s="392" t="s">
        <v>168</v>
      </c>
      <c r="E203" s="393"/>
      <c r="F203" s="393"/>
      <c r="G203" s="393"/>
      <c r="H203" s="393"/>
      <c r="I203" s="393"/>
      <c r="J203" s="394"/>
      <c r="K203" s="103"/>
      <c r="L203" s="96" t="s">
        <v>169</v>
      </c>
      <c r="M203" s="102"/>
      <c r="N203" s="96" t="s">
        <v>170</v>
      </c>
      <c r="O203" s="107"/>
      <c r="P203" s="238"/>
    </row>
    <row r="204" spans="2:16" ht="19.5" customHeight="1">
      <c r="B204" s="237"/>
      <c r="C204" s="226"/>
      <c r="D204" s="392" t="s">
        <v>171</v>
      </c>
      <c r="E204" s="393"/>
      <c r="F204" s="393"/>
      <c r="G204" s="393"/>
      <c r="H204" s="393"/>
      <c r="I204" s="393"/>
      <c r="J204" s="394"/>
      <c r="K204" s="103"/>
      <c r="L204" s="96" t="s">
        <v>172</v>
      </c>
      <c r="M204" s="102"/>
      <c r="N204" s="96" t="s">
        <v>173</v>
      </c>
      <c r="O204" s="107"/>
      <c r="P204" s="238"/>
    </row>
    <row r="205" spans="2:16" ht="19.5" customHeight="1">
      <c r="B205" s="237"/>
      <c r="C205" s="226"/>
      <c r="D205" s="392" t="s">
        <v>174</v>
      </c>
      <c r="E205" s="393"/>
      <c r="F205" s="393"/>
      <c r="G205" s="393"/>
      <c r="H205" s="393"/>
      <c r="I205" s="393"/>
      <c r="J205" s="394"/>
      <c r="K205" s="103"/>
      <c r="L205" s="96" t="s">
        <v>175</v>
      </c>
      <c r="M205" s="102"/>
      <c r="N205" s="96" t="s">
        <v>176</v>
      </c>
      <c r="O205" s="107"/>
      <c r="P205" s="238"/>
    </row>
    <row r="206" spans="2:16" ht="19.5" customHeight="1">
      <c r="B206" s="237"/>
      <c r="C206" s="226"/>
      <c r="D206" s="392" t="s">
        <v>177</v>
      </c>
      <c r="E206" s="393"/>
      <c r="F206" s="393"/>
      <c r="G206" s="393"/>
      <c r="H206" s="393"/>
      <c r="I206" s="393"/>
      <c r="J206" s="394"/>
      <c r="K206" s="103"/>
      <c r="L206" s="96" t="s">
        <v>178</v>
      </c>
      <c r="M206" s="102"/>
      <c r="N206" s="96" t="s">
        <v>179</v>
      </c>
      <c r="O206" s="107"/>
      <c r="P206" s="238"/>
    </row>
    <row r="207" spans="2:16" ht="19.5" customHeight="1">
      <c r="B207" s="237"/>
      <c r="C207" s="226"/>
      <c r="D207" s="392" t="s">
        <v>180</v>
      </c>
      <c r="E207" s="393"/>
      <c r="F207" s="393"/>
      <c r="G207" s="393"/>
      <c r="H207" s="393"/>
      <c r="I207" s="393"/>
      <c r="J207" s="394"/>
      <c r="K207" s="103"/>
      <c r="L207" s="96" t="s">
        <v>181</v>
      </c>
      <c r="M207" s="102"/>
      <c r="N207" s="96" t="s">
        <v>182</v>
      </c>
      <c r="O207" s="107"/>
      <c r="P207" s="238"/>
    </row>
    <row r="208" spans="2:16" ht="19.5" customHeight="1">
      <c r="B208" s="237"/>
      <c r="C208" s="226"/>
      <c r="D208" s="392" t="s">
        <v>183</v>
      </c>
      <c r="E208" s="393"/>
      <c r="F208" s="393"/>
      <c r="G208" s="393"/>
      <c r="H208" s="393"/>
      <c r="I208" s="393"/>
      <c r="J208" s="394"/>
      <c r="K208" s="103"/>
      <c r="L208" s="96" t="s">
        <v>184</v>
      </c>
      <c r="M208" s="102"/>
      <c r="N208" s="108" t="s">
        <v>182</v>
      </c>
      <c r="O208" s="109"/>
      <c r="P208" s="238"/>
    </row>
    <row r="209" spans="2:16" ht="19.5" customHeight="1" thickBot="1">
      <c r="B209" s="237"/>
      <c r="C209" s="226"/>
      <c r="D209" s="392" t="s">
        <v>185</v>
      </c>
      <c r="E209" s="393"/>
      <c r="F209" s="393"/>
      <c r="G209" s="393"/>
      <c r="H209" s="393"/>
      <c r="I209" s="393"/>
      <c r="J209" s="394"/>
      <c r="K209" s="103"/>
      <c r="L209" s="96" t="s">
        <v>186</v>
      </c>
      <c r="M209" s="102"/>
      <c r="N209" s="98" t="s">
        <v>187</v>
      </c>
      <c r="O209" s="110">
        <f>SUM(K202:K210,M202:M210,O202:O208)</f>
        <v>0</v>
      </c>
      <c r="P209" s="238"/>
    </row>
    <row r="210" spans="2:16" ht="19.5" customHeight="1" thickBot="1" thickTop="1">
      <c r="B210" s="237"/>
      <c r="C210" s="226"/>
      <c r="D210" s="407" t="s">
        <v>188</v>
      </c>
      <c r="E210" s="408"/>
      <c r="F210" s="408"/>
      <c r="G210" s="408"/>
      <c r="H210" s="408"/>
      <c r="I210" s="408"/>
      <c r="J210" s="409"/>
      <c r="K210" s="119"/>
      <c r="L210" s="101" t="s">
        <v>189</v>
      </c>
      <c r="M210" s="105"/>
      <c r="N210" s="99" t="s">
        <v>190</v>
      </c>
      <c r="O210" s="111">
        <f>IF(D185="単価契約",0,K201-O209)</f>
        <v>0</v>
      </c>
      <c r="P210" s="238"/>
    </row>
    <row r="211" spans="2:16" ht="19.5" customHeight="1" thickBot="1" thickTop="1">
      <c r="B211" s="240"/>
      <c r="C211" s="241"/>
      <c r="D211" s="241"/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2"/>
    </row>
    <row r="212" ht="19.5" customHeight="1">
      <c r="C212" s="436" t="s">
        <v>120</v>
      </c>
    </row>
    <row r="213" ht="19.5" customHeight="1">
      <c r="C213" s="436"/>
    </row>
    <row r="214" ht="19.5" customHeight="1">
      <c r="C214" s="436"/>
    </row>
    <row r="215" ht="19.5" customHeight="1">
      <c r="C215" s="436"/>
    </row>
    <row r="216" ht="19.5" customHeight="1">
      <c r="C216" s="436"/>
    </row>
    <row r="217" ht="19.5" customHeight="1">
      <c r="C217" s="436"/>
    </row>
    <row r="218" ht="19.5" customHeight="1">
      <c r="C218" s="436"/>
    </row>
    <row r="219" ht="19.5" customHeight="1">
      <c r="C219" s="436"/>
    </row>
    <row r="220" ht="19.5" customHeight="1">
      <c r="C220" s="436"/>
    </row>
    <row r="221" ht="19.5" customHeight="1">
      <c r="C221" s="436"/>
    </row>
    <row r="222" ht="12" customHeight="1">
      <c r="C222" s="436"/>
    </row>
    <row r="223" ht="12" customHeight="1">
      <c r="C223" s="436"/>
    </row>
    <row r="224" ht="12" customHeight="1">
      <c r="C224" s="436"/>
    </row>
    <row r="225" ht="12" customHeight="1">
      <c r="C225" s="436"/>
    </row>
    <row r="226" ht="12" customHeight="1">
      <c r="C226" s="436"/>
    </row>
    <row r="227" ht="12" customHeight="1">
      <c r="C227" s="436"/>
    </row>
    <row r="228" ht="12" customHeight="1">
      <c r="C228" s="436"/>
    </row>
    <row r="229" ht="12" customHeight="1">
      <c r="C229" s="436"/>
    </row>
    <row r="230" ht="12" customHeight="1">
      <c r="C230" s="436"/>
    </row>
    <row r="231" ht="12" customHeight="1">
      <c r="C231" s="437"/>
    </row>
    <row r="232" spans="2:20" ht="17.25" customHeight="1" thickBot="1">
      <c r="B232" s="80"/>
      <c r="C232" s="388" t="s">
        <v>118</v>
      </c>
      <c r="D232" s="388"/>
      <c r="E232" s="388"/>
      <c r="F232" s="388"/>
      <c r="G232" s="388"/>
      <c r="H232" s="388"/>
      <c r="I232" s="390">
        <f>I175+1</f>
        <v>5</v>
      </c>
      <c r="J232" s="390"/>
      <c r="K232" s="81"/>
      <c r="L232" s="81"/>
      <c r="M232" s="81"/>
      <c r="N232" s="81"/>
      <c r="O232" s="81"/>
      <c r="P232" s="82"/>
      <c r="T232" s="1" t="s">
        <v>206</v>
      </c>
    </row>
    <row r="233" spans="2:20" ht="17.25" customHeight="1" thickTop="1">
      <c r="B233" s="2"/>
      <c r="C233" s="389"/>
      <c r="D233" s="389"/>
      <c r="E233" s="389"/>
      <c r="F233" s="389"/>
      <c r="G233" s="389"/>
      <c r="H233" s="389"/>
      <c r="I233" s="391"/>
      <c r="J233" s="391"/>
      <c r="K233" s="4"/>
      <c r="L233" s="395" t="s">
        <v>119</v>
      </c>
      <c r="M233" s="396"/>
      <c r="N233" s="396"/>
      <c r="O233" s="396"/>
      <c r="P233" s="397"/>
      <c r="T233" s="1" t="s">
        <v>207</v>
      </c>
    </row>
    <row r="234" spans="2:16" ht="9.75" customHeight="1">
      <c r="B234" s="2"/>
      <c r="C234" s="4"/>
      <c r="D234" s="4"/>
      <c r="E234" s="4"/>
      <c r="F234" s="4"/>
      <c r="G234" s="4"/>
      <c r="H234" s="4"/>
      <c r="I234" s="4"/>
      <c r="J234" s="4"/>
      <c r="K234" s="4"/>
      <c r="L234" s="398"/>
      <c r="M234" s="399"/>
      <c r="N234" s="399"/>
      <c r="O234" s="399"/>
      <c r="P234" s="400"/>
    </row>
    <row r="235" spans="2:16" ht="17.25" customHeight="1">
      <c r="B235" s="2"/>
      <c r="C235" s="78" t="s">
        <v>15</v>
      </c>
      <c r="D235" s="404">
        <v>44135</v>
      </c>
      <c r="E235" s="405"/>
      <c r="F235" s="405"/>
      <c r="G235" s="405"/>
      <c r="H235" s="405"/>
      <c r="I235" s="406"/>
      <c r="J235" s="121"/>
      <c r="K235" s="4"/>
      <c r="L235" s="398"/>
      <c r="M235" s="399"/>
      <c r="N235" s="399"/>
      <c r="O235" s="399"/>
      <c r="P235" s="400"/>
    </row>
    <row r="236" spans="2:16" ht="11.25" customHeight="1" thickBot="1">
      <c r="B236" s="2"/>
      <c r="C236" s="81"/>
      <c r="D236" s="81"/>
      <c r="E236" s="81"/>
      <c r="F236" s="81"/>
      <c r="G236" s="81"/>
      <c r="H236" s="81"/>
      <c r="I236" s="93"/>
      <c r="J236" s="94"/>
      <c r="K236" s="4"/>
      <c r="L236" s="401"/>
      <c r="M236" s="402"/>
      <c r="N236" s="402"/>
      <c r="O236" s="402"/>
      <c r="P236" s="403"/>
    </row>
    <row r="237" spans="2:20" ht="12" customHeight="1" thickTop="1">
      <c r="B237" s="2"/>
      <c r="C237" s="4"/>
      <c r="D237" s="4"/>
      <c r="E237" s="4"/>
      <c r="F237" s="4"/>
      <c r="G237" s="4"/>
      <c r="H237" s="4"/>
      <c r="I237" s="4"/>
      <c r="J237" s="4"/>
      <c r="K237" s="4"/>
      <c r="L237" s="112"/>
      <c r="M237" s="112"/>
      <c r="N237" s="112"/>
      <c r="O237" s="112"/>
      <c r="P237" s="3"/>
      <c r="Q237" s="90"/>
      <c r="R237" s="90"/>
      <c r="S237" s="90"/>
      <c r="T237" s="90"/>
    </row>
    <row r="238" spans="2:20" ht="17.25" customHeight="1" thickBot="1">
      <c r="B238" s="2"/>
      <c r="C238" s="4" t="s">
        <v>69</v>
      </c>
      <c r="D238" s="4"/>
      <c r="E238" s="4"/>
      <c r="F238" s="4"/>
      <c r="G238" s="4"/>
      <c r="H238" s="4"/>
      <c r="I238" s="4"/>
      <c r="J238" s="4"/>
      <c r="K238" s="4"/>
      <c r="L238" s="112"/>
      <c r="M238" s="112"/>
      <c r="N238" s="112"/>
      <c r="O238" s="112"/>
      <c r="P238" s="3"/>
      <c r="Q238" s="90"/>
      <c r="R238" s="90"/>
      <c r="S238" s="90"/>
      <c r="T238" s="90"/>
    </row>
    <row r="239" spans="2:19" ht="17.25" customHeight="1">
      <c r="B239" s="243" t="s">
        <v>191</v>
      </c>
      <c r="C239" s="232" t="s">
        <v>139</v>
      </c>
      <c r="D239" s="382"/>
      <c r="E239" s="383"/>
      <c r="F239" s="383"/>
      <c r="G239" s="383"/>
      <c r="H239" s="383"/>
      <c r="I239" s="383"/>
      <c r="J239" s="384"/>
      <c r="K239" s="233"/>
      <c r="L239" s="234"/>
      <c r="M239" s="235" t="s">
        <v>140</v>
      </c>
      <c r="N239" s="233"/>
      <c r="O239" s="233"/>
      <c r="P239" s="236"/>
      <c r="R239" s="244"/>
      <c r="S239" s="4" t="s">
        <v>197</v>
      </c>
    </row>
    <row r="240" spans="2:19" ht="17.25" customHeight="1">
      <c r="B240" s="237"/>
      <c r="C240" s="78" t="s">
        <v>141</v>
      </c>
      <c r="D240" s="274"/>
      <c r="E240" s="275"/>
      <c r="F240" s="275"/>
      <c r="G240" s="275"/>
      <c r="H240" s="275"/>
      <c r="I240" s="275"/>
      <c r="J240" s="275"/>
      <c r="K240" s="275"/>
      <c r="L240" s="276"/>
      <c r="M240" s="438" t="s">
        <v>259</v>
      </c>
      <c r="N240" s="439"/>
      <c r="O240" s="439"/>
      <c r="P240" s="238"/>
      <c r="R240" s="245"/>
      <c r="S240" s="1" t="s">
        <v>198</v>
      </c>
    </row>
    <row r="241" spans="2:16" ht="17.25" customHeight="1" thickBot="1">
      <c r="B241" s="237"/>
      <c r="C241" s="78" t="s">
        <v>142</v>
      </c>
      <c r="D241" s="385"/>
      <c r="E241" s="386"/>
      <c r="F241" s="386"/>
      <c r="G241" s="386"/>
      <c r="H241" s="387"/>
      <c r="I241" s="228"/>
      <c r="J241" s="229"/>
      <c r="K241" s="266" t="str">
        <f>TEXT(D241,"00000")</f>
        <v>00000</v>
      </c>
      <c r="L241" s="227"/>
      <c r="M241" s="226"/>
      <c r="N241" s="226"/>
      <c r="O241" s="226"/>
      <c r="P241" s="238"/>
    </row>
    <row r="242" spans="2:21" ht="17.25" customHeight="1">
      <c r="B242" s="237"/>
      <c r="C242" s="78" t="s">
        <v>143</v>
      </c>
      <c r="D242" s="431"/>
      <c r="E242" s="432"/>
      <c r="F242" s="432"/>
      <c r="G242" s="432"/>
      <c r="H242" s="432"/>
      <c r="I242" s="432"/>
      <c r="J242" s="433"/>
      <c r="K242" s="226" t="s">
        <v>144</v>
      </c>
      <c r="L242" s="230"/>
      <c r="M242" s="226"/>
      <c r="N242" s="226"/>
      <c r="O242" s="226"/>
      <c r="P242" s="238"/>
      <c r="R242" s="246" t="s">
        <v>192</v>
      </c>
      <c r="S242" s="247"/>
      <c r="T242" s="247"/>
      <c r="U242" s="248"/>
    </row>
    <row r="243" spans="2:21" ht="17.25" customHeight="1">
      <c r="B243" s="237"/>
      <c r="C243" s="78"/>
      <c r="D243" s="434" t="s">
        <v>145</v>
      </c>
      <c r="E243" s="435"/>
      <c r="F243" s="435"/>
      <c r="G243" s="435"/>
      <c r="H243" s="435"/>
      <c r="I243" s="435"/>
      <c r="J243" s="435"/>
      <c r="K243" s="224" t="s">
        <v>146</v>
      </c>
      <c r="L243" s="224" t="s">
        <v>147</v>
      </c>
      <c r="M243" s="224" t="s">
        <v>148</v>
      </c>
      <c r="N243" s="123" t="s">
        <v>149</v>
      </c>
      <c r="O243" s="226"/>
      <c r="P243" s="238"/>
      <c r="R243" s="249"/>
      <c r="S243" s="4" t="s">
        <v>193</v>
      </c>
      <c r="T243" s="4"/>
      <c r="U243" s="250"/>
    </row>
    <row r="244" spans="2:21" ht="17.25" customHeight="1">
      <c r="B244" s="237"/>
      <c r="C244" s="78" t="s">
        <v>150</v>
      </c>
      <c r="D244" s="423"/>
      <c r="E244" s="424"/>
      <c r="F244" s="424"/>
      <c r="G244" s="424"/>
      <c r="H244" s="424"/>
      <c r="I244" s="424"/>
      <c r="J244" s="424"/>
      <c r="K244" s="221"/>
      <c r="L244" s="124"/>
      <c r="M244" s="124"/>
      <c r="N244" s="122"/>
      <c r="O244" s="225"/>
      <c r="P244" s="238"/>
      <c r="Q244" s="4"/>
      <c r="R244" s="249" t="s">
        <v>195</v>
      </c>
      <c r="S244" s="4"/>
      <c r="T244" s="4"/>
      <c r="U244" s="250"/>
    </row>
    <row r="245" spans="2:21" ht="17.25" customHeight="1">
      <c r="B245" s="237"/>
      <c r="C245" s="78" t="s">
        <v>151</v>
      </c>
      <c r="D245" s="423"/>
      <c r="E245" s="424"/>
      <c r="F245" s="424"/>
      <c r="G245" s="424"/>
      <c r="H245" s="424"/>
      <c r="I245" s="424"/>
      <c r="J245" s="424"/>
      <c r="K245" s="221"/>
      <c r="L245" s="124"/>
      <c r="M245" s="124"/>
      <c r="N245" s="122"/>
      <c r="O245" s="225"/>
      <c r="P245" s="238"/>
      <c r="Q245" s="4"/>
      <c r="R245" s="249"/>
      <c r="S245" s="4"/>
      <c r="T245" s="4"/>
      <c r="U245" s="250"/>
    </row>
    <row r="246" spans="2:21" ht="17.25" customHeight="1">
      <c r="B246" s="237"/>
      <c r="C246" s="78" t="s">
        <v>152</v>
      </c>
      <c r="D246" s="419"/>
      <c r="E246" s="420"/>
      <c r="F246" s="420"/>
      <c r="G246" s="420"/>
      <c r="H246" s="420"/>
      <c r="I246" s="420"/>
      <c r="J246" s="420"/>
      <c r="K246" s="222"/>
      <c r="L246" s="125"/>
      <c r="M246" s="125"/>
      <c r="N246" s="122"/>
      <c r="O246" s="225"/>
      <c r="P246" s="238"/>
      <c r="Q246" s="4"/>
      <c r="R246" s="249"/>
      <c r="S246" s="4"/>
      <c r="T246" s="4"/>
      <c r="U246" s="250"/>
    </row>
    <row r="247" spans="2:21" ht="17.25" customHeight="1">
      <c r="B247" s="237"/>
      <c r="C247" s="78" t="s">
        <v>153</v>
      </c>
      <c r="D247" s="419"/>
      <c r="E247" s="420"/>
      <c r="F247" s="420"/>
      <c r="G247" s="420"/>
      <c r="H247" s="420"/>
      <c r="I247" s="420"/>
      <c r="J247" s="420"/>
      <c r="K247" s="222"/>
      <c r="L247" s="125"/>
      <c r="M247" s="125"/>
      <c r="N247" s="122"/>
      <c r="O247" s="225"/>
      <c r="P247" s="238"/>
      <c r="Q247" s="4"/>
      <c r="R247" s="249"/>
      <c r="S247" s="4"/>
      <c r="T247" s="4"/>
      <c r="U247" s="250"/>
    </row>
    <row r="248" spans="2:21" ht="17.25" customHeight="1">
      <c r="B248" s="237"/>
      <c r="C248" s="78" t="s">
        <v>154</v>
      </c>
      <c r="D248" s="419"/>
      <c r="E248" s="420"/>
      <c r="F248" s="420"/>
      <c r="G248" s="420"/>
      <c r="H248" s="420"/>
      <c r="I248" s="420"/>
      <c r="J248" s="420"/>
      <c r="K248" s="222"/>
      <c r="L248" s="125"/>
      <c r="M248" s="125"/>
      <c r="N248" s="122"/>
      <c r="O248" s="225"/>
      <c r="P248" s="238"/>
      <c r="Q248" s="4"/>
      <c r="R248" s="249"/>
      <c r="S248" s="4"/>
      <c r="T248" s="4"/>
      <c r="U248" s="250"/>
    </row>
    <row r="249" spans="2:21" ht="17.25" customHeight="1">
      <c r="B249" s="237"/>
      <c r="C249" s="78" t="s">
        <v>155</v>
      </c>
      <c r="D249" s="423"/>
      <c r="E249" s="424"/>
      <c r="F249" s="424"/>
      <c r="G249" s="424"/>
      <c r="H249" s="424"/>
      <c r="I249" s="424"/>
      <c r="J249" s="424"/>
      <c r="K249" s="221"/>
      <c r="L249" s="124"/>
      <c r="M249" s="124"/>
      <c r="N249" s="122"/>
      <c r="O249" s="225"/>
      <c r="P249" s="238"/>
      <c r="Q249" s="4"/>
      <c r="R249" s="249"/>
      <c r="S249" s="4"/>
      <c r="T249" s="4"/>
      <c r="U249" s="250"/>
    </row>
    <row r="250" spans="2:21" ht="17.25" customHeight="1">
      <c r="B250" s="237"/>
      <c r="C250" s="78" t="s">
        <v>156</v>
      </c>
      <c r="D250" s="423"/>
      <c r="E250" s="424"/>
      <c r="F250" s="424"/>
      <c r="G250" s="424"/>
      <c r="H250" s="424"/>
      <c r="I250" s="424"/>
      <c r="J250" s="424"/>
      <c r="K250" s="221"/>
      <c r="L250" s="124"/>
      <c r="M250" s="124"/>
      <c r="N250" s="122"/>
      <c r="O250" s="225"/>
      <c r="P250" s="238"/>
      <c r="Q250" s="4"/>
      <c r="R250" s="249"/>
      <c r="S250" s="4"/>
      <c r="T250" s="4"/>
      <c r="U250" s="250"/>
    </row>
    <row r="251" spans="2:21" ht="17.25" customHeight="1">
      <c r="B251" s="237"/>
      <c r="C251" s="78" t="s">
        <v>157</v>
      </c>
      <c r="D251" s="423"/>
      <c r="E251" s="424"/>
      <c r="F251" s="424"/>
      <c r="G251" s="424"/>
      <c r="H251" s="424"/>
      <c r="I251" s="424"/>
      <c r="J251" s="424"/>
      <c r="K251" s="221"/>
      <c r="L251" s="124"/>
      <c r="M251" s="124"/>
      <c r="N251" s="122"/>
      <c r="O251" s="225"/>
      <c r="P251" s="238"/>
      <c r="Q251" s="4"/>
      <c r="R251" s="249"/>
      <c r="S251" s="4"/>
      <c r="T251" s="4"/>
      <c r="U251" s="250"/>
    </row>
    <row r="252" spans="2:21" ht="17.25" customHeight="1">
      <c r="B252" s="237"/>
      <c r="C252" s="78" t="s">
        <v>158</v>
      </c>
      <c r="D252" s="419"/>
      <c r="E252" s="420"/>
      <c r="F252" s="420"/>
      <c r="G252" s="420"/>
      <c r="H252" s="420"/>
      <c r="I252" s="420"/>
      <c r="J252" s="420"/>
      <c r="K252" s="222"/>
      <c r="L252" s="125"/>
      <c r="M252" s="125"/>
      <c r="N252" s="122"/>
      <c r="O252" s="225"/>
      <c r="P252" s="238"/>
      <c r="Q252" s="4"/>
      <c r="R252" s="249"/>
      <c r="S252" s="4"/>
      <c r="T252" s="4"/>
      <c r="U252" s="250"/>
    </row>
    <row r="253" spans="2:21" ht="17.25" customHeight="1">
      <c r="B253" s="237"/>
      <c r="C253" s="95" t="s">
        <v>159</v>
      </c>
      <c r="D253" s="425">
        <f>SUM(N244:N252)</f>
        <v>0</v>
      </c>
      <c r="E253" s="426"/>
      <c r="F253" s="426"/>
      <c r="G253" s="426"/>
      <c r="H253" s="426"/>
      <c r="I253" s="426"/>
      <c r="J253" s="427"/>
      <c r="K253" s="255" t="s">
        <v>160</v>
      </c>
      <c r="L253" s="198">
        <f>IF(ISERR((O266+D253)/D242),"",(O266+D253)/D242)</f>
      </c>
      <c r="M253" s="231" t="s">
        <v>162</v>
      </c>
      <c r="N253" s="231"/>
      <c r="O253" s="231"/>
      <c r="P253" s="239"/>
      <c r="Q253" s="197"/>
      <c r="R253" s="249" t="s">
        <v>196</v>
      </c>
      <c r="S253" s="4"/>
      <c r="T253" s="4"/>
      <c r="U253" s="250"/>
    </row>
    <row r="254" spans="2:21" ht="17.25" customHeight="1">
      <c r="B254" s="237"/>
      <c r="C254" s="96" t="s">
        <v>161</v>
      </c>
      <c r="D254" s="428">
        <f>ROUNDDOWN(D253*0.08,0)</f>
        <v>0</v>
      </c>
      <c r="E254" s="429"/>
      <c r="F254" s="429"/>
      <c r="G254" s="429"/>
      <c r="H254" s="429"/>
      <c r="I254" s="429"/>
      <c r="J254" s="430"/>
      <c r="K254" s="256">
        <v>0.08</v>
      </c>
      <c r="L254" s="260" t="s">
        <v>219</v>
      </c>
      <c r="M254" s="231"/>
      <c r="N254" s="231"/>
      <c r="O254" s="231"/>
      <c r="P254" s="239"/>
      <c r="Q254" s="197"/>
      <c r="R254" s="249" t="s">
        <v>199</v>
      </c>
      <c r="S254" s="4"/>
      <c r="T254" s="4"/>
      <c r="U254" s="250"/>
    </row>
    <row r="255" spans="2:21" ht="17.25" customHeight="1">
      <c r="B255" s="237"/>
      <c r="C255" s="97" t="s">
        <v>163</v>
      </c>
      <c r="D255" s="410">
        <f>SUM(D253:D254)</f>
        <v>0</v>
      </c>
      <c r="E255" s="411"/>
      <c r="F255" s="411"/>
      <c r="G255" s="411"/>
      <c r="H255" s="411"/>
      <c r="I255" s="411"/>
      <c r="J255" s="412"/>
      <c r="K255" s="226"/>
      <c r="L255" s="226" t="s">
        <v>220</v>
      </c>
      <c r="M255" s="226"/>
      <c r="N255" s="226"/>
      <c r="O255" s="226"/>
      <c r="P255" s="238"/>
      <c r="R255" s="249"/>
      <c r="S255" s="4"/>
      <c r="T255" s="4"/>
      <c r="U255" s="250"/>
    </row>
    <row r="256" spans="2:21" ht="18" customHeight="1">
      <c r="B256" s="237"/>
      <c r="C256" s="226"/>
      <c r="D256" s="226"/>
      <c r="E256" s="226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38"/>
      <c r="R256" s="249" t="s">
        <v>201</v>
      </c>
      <c r="S256" s="4"/>
      <c r="T256" s="4"/>
      <c r="U256" s="250"/>
    </row>
    <row r="257" spans="2:21" ht="18" customHeight="1" thickBot="1">
      <c r="B257" s="237"/>
      <c r="C257" s="226"/>
      <c r="D257" s="226" t="s">
        <v>164</v>
      </c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38"/>
      <c r="R257" s="249" t="s">
        <v>200</v>
      </c>
      <c r="S257" s="4"/>
      <c r="T257" s="4"/>
      <c r="U257" s="250"/>
    </row>
    <row r="258" spans="2:21" ht="18" customHeight="1" thickBot="1" thickTop="1">
      <c r="B258" s="237"/>
      <c r="C258" s="226"/>
      <c r="D258" s="413" t="s">
        <v>143</v>
      </c>
      <c r="E258" s="414"/>
      <c r="F258" s="414"/>
      <c r="G258" s="414"/>
      <c r="H258" s="414"/>
      <c r="I258" s="414"/>
      <c r="J258" s="415"/>
      <c r="K258" s="120">
        <f>D242</f>
        <v>0</v>
      </c>
      <c r="L258" s="223"/>
      <c r="M258" s="223"/>
      <c r="N258" s="223"/>
      <c r="O258" s="100"/>
      <c r="P258" s="238"/>
      <c r="R258" s="251" t="s">
        <v>202</v>
      </c>
      <c r="S258" s="252"/>
      <c r="T258" s="252"/>
      <c r="U258" s="253"/>
    </row>
    <row r="259" spans="2:16" ht="19.5" customHeight="1">
      <c r="B259" s="237"/>
      <c r="C259" s="226"/>
      <c r="D259" s="416" t="s">
        <v>165</v>
      </c>
      <c r="E259" s="417"/>
      <c r="F259" s="417"/>
      <c r="G259" s="417"/>
      <c r="H259" s="417"/>
      <c r="I259" s="417"/>
      <c r="J259" s="418"/>
      <c r="K259" s="118"/>
      <c r="L259" s="95" t="s">
        <v>166</v>
      </c>
      <c r="M259" s="104"/>
      <c r="N259" s="95" t="s">
        <v>167</v>
      </c>
      <c r="O259" s="106"/>
      <c r="P259" s="238"/>
    </row>
    <row r="260" spans="2:16" ht="19.5" customHeight="1">
      <c r="B260" s="237"/>
      <c r="C260" s="226"/>
      <c r="D260" s="392" t="s">
        <v>168</v>
      </c>
      <c r="E260" s="393"/>
      <c r="F260" s="393"/>
      <c r="G260" s="393"/>
      <c r="H260" s="393"/>
      <c r="I260" s="393"/>
      <c r="J260" s="394"/>
      <c r="K260" s="103"/>
      <c r="L260" s="96" t="s">
        <v>169</v>
      </c>
      <c r="M260" s="102"/>
      <c r="N260" s="96" t="s">
        <v>170</v>
      </c>
      <c r="O260" s="107"/>
      <c r="P260" s="238"/>
    </row>
    <row r="261" spans="2:16" ht="19.5" customHeight="1">
      <c r="B261" s="237"/>
      <c r="C261" s="226"/>
      <c r="D261" s="392" t="s">
        <v>171</v>
      </c>
      <c r="E261" s="393"/>
      <c r="F261" s="393"/>
      <c r="G261" s="393"/>
      <c r="H261" s="393"/>
      <c r="I261" s="393"/>
      <c r="J261" s="394"/>
      <c r="K261" s="103"/>
      <c r="L261" s="96" t="s">
        <v>172</v>
      </c>
      <c r="M261" s="102"/>
      <c r="N261" s="96" t="s">
        <v>173</v>
      </c>
      <c r="O261" s="107"/>
      <c r="P261" s="238"/>
    </row>
    <row r="262" spans="2:16" ht="19.5" customHeight="1">
      <c r="B262" s="237"/>
      <c r="C262" s="226"/>
      <c r="D262" s="392" t="s">
        <v>174</v>
      </c>
      <c r="E262" s="393"/>
      <c r="F262" s="393"/>
      <c r="G262" s="393"/>
      <c r="H262" s="393"/>
      <c r="I262" s="393"/>
      <c r="J262" s="394"/>
      <c r="K262" s="103"/>
      <c r="L262" s="96" t="s">
        <v>175</v>
      </c>
      <c r="M262" s="102"/>
      <c r="N262" s="96" t="s">
        <v>176</v>
      </c>
      <c r="O262" s="107"/>
      <c r="P262" s="238"/>
    </row>
    <row r="263" spans="2:16" ht="19.5" customHeight="1">
      <c r="B263" s="237"/>
      <c r="C263" s="226"/>
      <c r="D263" s="392" t="s">
        <v>177</v>
      </c>
      <c r="E263" s="393"/>
      <c r="F263" s="393"/>
      <c r="G263" s="393"/>
      <c r="H263" s="393"/>
      <c r="I263" s="393"/>
      <c r="J263" s="394"/>
      <c r="K263" s="103"/>
      <c r="L263" s="96" t="s">
        <v>178</v>
      </c>
      <c r="M263" s="102"/>
      <c r="N263" s="96" t="s">
        <v>179</v>
      </c>
      <c r="O263" s="107"/>
      <c r="P263" s="238"/>
    </row>
    <row r="264" spans="2:16" ht="19.5" customHeight="1">
      <c r="B264" s="237"/>
      <c r="C264" s="226"/>
      <c r="D264" s="392" t="s">
        <v>180</v>
      </c>
      <c r="E264" s="393"/>
      <c r="F264" s="393"/>
      <c r="G264" s="393"/>
      <c r="H264" s="393"/>
      <c r="I264" s="393"/>
      <c r="J264" s="394"/>
      <c r="K264" s="103"/>
      <c r="L264" s="96" t="s">
        <v>181</v>
      </c>
      <c r="M264" s="102"/>
      <c r="N264" s="96" t="s">
        <v>182</v>
      </c>
      <c r="O264" s="107"/>
      <c r="P264" s="238"/>
    </row>
    <row r="265" spans="2:16" ht="19.5" customHeight="1">
      <c r="B265" s="237"/>
      <c r="C265" s="226"/>
      <c r="D265" s="392" t="s">
        <v>183</v>
      </c>
      <c r="E265" s="393"/>
      <c r="F265" s="393"/>
      <c r="G265" s="393"/>
      <c r="H265" s="393"/>
      <c r="I265" s="393"/>
      <c r="J265" s="394"/>
      <c r="K265" s="103"/>
      <c r="L265" s="96" t="s">
        <v>184</v>
      </c>
      <c r="M265" s="102"/>
      <c r="N265" s="108" t="s">
        <v>182</v>
      </c>
      <c r="O265" s="109"/>
      <c r="P265" s="238"/>
    </row>
    <row r="266" spans="2:16" ht="19.5" customHeight="1" thickBot="1">
      <c r="B266" s="237"/>
      <c r="C266" s="226"/>
      <c r="D266" s="392" t="s">
        <v>185</v>
      </c>
      <c r="E266" s="393"/>
      <c r="F266" s="393"/>
      <c r="G266" s="393"/>
      <c r="H266" s="393"/>
      <c r="I266" s="393"/>
      <c r="J266" s="394"/>
      <c r="K266" s="103"/>
      <c r="L266" s="96" t="s">
        <v>186</v>
      </c>
      <c r="M266" s="102"/>
      <c r="N266" s="98" t="s">
        <v>187</v>
      </c>
      <c r="O266" s="110">
        <f>SUM(K259:K267,M259:M267,O259:O265)</f>
        <v>0</v>
      </c>
      <c r="P266" s="238"/>
    </row>
    <row r="267" spans="2:16" ht="19.5" customHeight="1" thickBot="1" thickTop="1">
      <c r="B267" s="237"/>
      <c r="C267" s="226"/>
      <c r="D267" s="407" t="s">
        <v>188</v>
      </c>
      <c r="E267" s="408"/>
      <c r="F267" s="408"/>
      <c r="G267" s="408"/>
      <c r="H267" s="408"/>
      <c r="I267" s="408"/>
      <c r="J267" s="409"/>
      <c r="K267" s="119"/>
      <c r="L267" s="101" t="s">
        <v>189</v>
      </c>
      <c r="M267" s="105"/>
      <c r="N267" s="99" t="s">
        <v>190</v>
      </c>
      <c r="O267" s="111">
        <f>IF(D242="単価契約",0,K258-O266)</f>
        <v>0</v>
      </c>
      <c r="P267" s="238"/>
    </row>
    <row r="268" spans="2:16" ht="19.5" customHeight="1" thickBot="1" thickTop="1">
      <c r="B268" s="240"/>
      <c r="C268" s="241"/>
      <c r="D268" s="241"/>
      <c r="E268" s="241"/>
      <c r="F268" s="241"/>
      <c r="G268" s="241"/>
      <c r="H268" s="241"/>
      <c r="I268" s="241"/>
      <c r="J268" s="241"/>
      <c r="K268" s="241"/>
      <c r="L268" s="241"/>
      <c r="M268" s="241"/>
      <c r="N268" s="241"/>
      <c r="O268" s="241"/>
      <c r="P268" s="242"/>
    </row>
    <row r="269" ht="19.5" customHeight="1">
      <c r="C269" s="436" t="s">
        <v>120</v>
      </c>
    </row>
    <row r="270" ht="19.5" customHeight="1">
      <c r="C270" s="436"/>
    </row>
    <row r="271" ht="19.5" customHeight="1">
      <c r="C271" s="436"/>
    </row>
    <row r="272" ht="19.5" customHeight="1">
      <c r="C272" s="436"/>
    </row>
    <row r="273" ht="19.5" customHeight="1">
      <c r="C273" s="436"/>
    </row>
    <row r="274" ht="19.5" customHeight="1">
      <c r="C274" s="436"/>
    </row>
    <row r="275" ht="19.5" customHeight="1">
      <c r="C275" s="436"/>
    </row>
    <row r="276" ht="19.5" customHeight="1">
      <c r="C276" s="436"/>
    </row>
    <row r="277" ht="19.5" customHeight="1">
      <c r="C277" s="436"/>
    </row>
    <row r="278" ht="19.5" customHeight="1">
      <c r="C278" s="436"/>
    </row>
    <row r="279" ht="12" customHeight="1">
      <c r="C279" s="436"/>
    </row>
    <row r="280" ht="12" customHeight="1">
      <c r="C280" s="436"/>
    </row>
    <row r="281" ht="12" customHeight="1">
      <c r="C281" s="436"/>
    </row>
    <row r="282" ht="12" customHeight="1">
      <c r="C282" s="436"/>
    </row>
    <row r="283" ht="12" customHeight="1">
      <c r="C283" s="436"/>
    </row>
    <row r="284" ht="12" customHeight="1">
      <c r="C284" s="436"/>
    </row>
    <row r="285" ht="12" customHeight="1">
      <c r="C285" s="436"/>
    </row>
    <row r="286" ht="12" customHeight="1">
      <c r="C286" s="436"/>
    </row>
    <row r="287" ht="12" customHeight="1">
      <c r="C287" s="436"/>
    </row>
    <row r="288" ht="12" customHeight="1">
      <c r="C288" s="437"/>
    </row>
    <row r="289" spans="2:20" ht="17.25" customHeight="1" thickBot="1">
      <c r="B289" s="80"/>
      <c r="C289" s="388" t="s">
        <v>118</v>
      </c>
      <c r="D289" s="388"/>
      <c r="E289" s="388"/>
      <c r="F289" s="388"/>
      <c r="G289" s="388"/>
      <c r="H289" s="388"/>
      <c r="I289" s="390">
        <f>I232+1</f>
        <v>6</v>
      </c>
      <c r="J289" s="390"/>
      <c r="K289" s="81"/>
      <c r="L289" s="81"/>
      <c r="M289" s="81"/>
      <c r="N289" s="81"/>
      <c r="O289" s="81"/>
      <c r="P289" s="82"/>
      <c r="T289" s="1" t="s">
        <v>206</v>
      </c>
    </row>
    <row r="290" spans="2:20" ht="17.25" customHeight="1" thickTop="1">
      <c r="B290" s="2"/>
      <c r="C290" s="389"/>
      <c r="D290" s="389"/>
      <c r="E290" s="389"/>
      <c r="F290" s="389"/>
      <c r="G290" s="389"/>
      <c r="H290" s="389"/>
      <c r="I290" s="391"/>
      <c r="J290" s="391"/>
      <c r="K290" s="4"/>
      <c r="L290" s="395" t="s">
        <v>119</v>
      </c>
      <c r="M290" s="396"/>
      <c r="N290" s="396"/>
      <c r="O290" s="396"/>
      <c r="P290" s="397"/>
      <c r="T290" s="1" t="s">
        <v>207</v>
      </c>
    </row>
    <row r="291" spans="2:16" ht="9.75" customHeight="1">
      <c r="B291" s="2"/>
      <c r="C291" s="4"/>
      <c r="D291" s="4"/>
      <c r="E291" s="4"/>
      <c r="F291" s="4"/>
      <c r="G291" s="4"/>
      <c r="H291" s="4"/>
      <c r="I291" s="4"/>
      <c r="J291" s="4"/>
      <c r="K291" s="4"/>
      <c r="L291" s="398"/>
      <c r="M291" s="399"/>
      <c r="N291" s="399"/>
      <c r="O291" s="399"/>
      <c r="P291" s="400"/>
    </row>
    <row r="292" spans="2:16" ht="17.25" customHeight="1">
      <c r="B292" s="2"/>
      <c r="C292" s="78" t="s">
        <v>15</v>
      </c>
      <c r="D292" s="404">
        <v>44135</v>
      </c>
      <c r="E292" s="405"/>
      <c r="F292" s="405"/>
      <c r="G292" s="405"/>
      <c r="H292" s="405"/>
      <c r="I292" s="406"/>
      <c r="J292" s="121"/>
      <c r="K292" s="4"/>
      <c r="L292" s="398"/>
      <c r="M292" s="399"/>
      <c r="N292" s="399"/>
      <c r="O292" s="399"/>
      <c r="P292" s="400"/>
    </row>
    <row r="293" spans="2:16" ht="11.25" customHeight="1" thickBot="1">
      <c r="B293" s="2"/>
      <c r="C293" s="81"/>
      <c r="D293" s="81"/>
      <c r="E293" s="81"/>
      <c r="F293" s="81"/>
      <c r="G293" s="81"/>
      <c r="H293" s="81"/>
      <c r="I293" s="93"/>
      <c r="J293" s="94"/>
      <c r="K293" s="4"/>
      <c r="L293" s="401"/>
      <c r="M293" s="402"/>
      <c r="N293" s="402"/>
      <c r="O293" s="402"/>
      <c r="P293" s="403"/>
    </row>
    <row r="294" spans="2:20" ht="12" customHeight="1" thickTop="1">
      <c r="B294" s="2"/>
      <c r="C294" s="4"/>
      <c r="D294" s="4"/>
      <c r="E294" s="4"/>
      <c r="F294" s="4"/>
      <c r="G294" s="4"/>
      <c r="H294" s="4"/>
      <c r="I294" s="4"/>
      <c r="J294" s="4"/>
      <c r="K294" s="4"/>
      <c r="L294" s="112"/>
      <c r="M294" s="112"/>
      <c r="N294" s="112"/>
      <c r="O294" s="112"/>
      <c r="P294" s="3"/>
      <c r="Q294" s="90"/>
      <c r="R294" s="90"/>
      <c r="S294" s="90"/>
      <c r="T294" s="90"/>
    </row>
    <row r="295" spans="2:20" ht="17.25" customHeight="1" thickBot="1">
      <c r="B295" s="2"/>
      <c r="C295" s="4" t="s">
        <v>69</v>
      </c>
      <c r="D295" s="4"/>
      <c r="E295" s="4"/>
      <c r="F295" s="4"/>
      <c r="G295" s="4"/>
      <c r="H295" s="4"/>
      <c r="I295" s="4"/>
      <c r="J295" s="4"/>
      <c r="K295" s="4"/>
      <c r="L295" s="112"/>
      <c r="M295" s="112"/>
      <c r="N295" s="112"/>
      <c r="O295" s="112"/>
      <c r="P295" s="3"/>
      <c r="Q295" s="90"/>
      <c r="R295" s="90"/>
      <c r="S295" s="90"/>
      <c r="T295" s="90"/>
    </row>
    <row r="296" spans="2:19" ht="17.25" customHeight="1">
      <c r="B296" s="243" t="s">
        <v>194</v>
      </c>
      <c r="C296" s="232" t="s">
        <v>139</v>
      </c>
      <c r="D296" s="382"/>
      <c r="E296" s="383"/>
      <c r="F296" s="383"/>
      <c r="G296" s="383"/>
      <c r="H296" s="383"/>
      <c r="I296" s="383"/>
      <c r="J296" s="384"/>
      <c r="K296" s="233"/>
      <c r="L296" s="234"/>
      <c r="M296" s="235" t="s">
        <v>140</v>
      </c>
      <c r="N296" s="233"/>
      <c r="O296" s="233"/>
      <c r="P296" s="236"/>
      <c r="R296" s="244"/>
      <c r="S296" s="4" t="s">
        <v>197</v>
      </c>
    </row>
    <row r="297" spans="2:19" ht="17.25" customHeight="1">
      <c r="B297" s="237"/>
      <c r="C297" s="78" t="s">
        <v>141</v>
      </c>
      <c r="D297" s="274"/>
      <c r="E297" s="275"/>
      <c r="F297" s="275"/>
      <c r="G297" s="275"/>
      <c r="H297" s="275"/>
      <c r="I297" s="275"/>
      <c r="J297" s="275"/>
      <c r="K297" s="275"/>
      <c r="L297" s="276"/>
      <c r="M297" s="438" t="s">
        <v>259</v>
      </c>
      <c r="N297" s="439"/>
      <c r="O297" s="439"/>
      <c r="P297" s="238"/>
      <c r="R297" s="245"/>
      <c r="S297" s="1" t="s">
        <v>198</v>
      </c>
    </row>
    <row r="298" spans="2:16" ht="17.25" customHeight="1" thickBot="1">
      <c r="B298" s="237"/>
      <c r="C298" s="78" t="s">
        <v>142</v>
      </c>
      <c r="D298" s="385"/>
      <c r="E298" s="386"/>
      <c r="F298" s="386"/>
      <c r="G298" s="386"/>
      <c r="H298" s="387"/>
      <c r="I298" s="228"/>
      <c r="J298" s="229"/>
      <c r="K298" s="266" t="str">
        <f>TEXT(D298,"00000")</f>
        <v>00000</v>
      </c>
      <c r="L298" s="227"/>
      <c r="M298" s="226"/>
      <c r="N298" s="226"/>
      <c r="O298" s="226"/>
      <c r="P298" s="238"/>
    </row>
    <row r="299" spans="2:21" ht="17.25" customHeight="1">
      <c r="B299" s="237"/>
      <c r="C299" s="78" t="s">
        <v>143</v>
      </c>
      <c r="D299" s="431"/>
      <c r="E299" s="432"/>
      <c r="F299" s="432"/>
      <c r="G299" s="432"/>
      <c r="H299" s="432"/>
      <c r="I299" s="432"/>
      <c r="J299" s="433"/>
      <c r="K299" s="226" t="s">
        <v>144</v>
      </c>
      <c r="L299" s="230"/>
      <c r="M299" s="226"/>
      <c r="N299" s="226"/>
      <c r="O299" s="226"/>
      <c r="P299" s="238"/>
      <c r="R299" s="246" t="s">
        <v>192</v>
      </c>
      <c r="S299" s="247"/>
      <c r="T299" s="247"/>
      <c r="U299" s="248"/>
    </row>
    <row r="300" spans="2:21" ht="17.25" customHeight="1">
      <c r="B300" s="237"/>
      <c r="C300" s="78"/>
      <c r="D300" s="434" t="s">
        <v>145</v>
      </c>
      <c r="E300" s="435"/>
      <c r="F300" s="435"/>
      <c r="G300" s="435"/>
      <c r="H300" s="435"/>
      <c r="I300" s="435"/>
      <c r="J300" s="435"/>
      <c r="K300" s="224" t="s">
        <v>146</v>
      </c>
      <c r="L300" s="224" t="s">
        <v>147</v>
      </c>
      <c r="M300" s="224" t="s">
        <v>148</v>
      </c>
      <c r="N300" s="123" t="s">
        <v>149</v>
      </c>
      <c r="O300" s="226"/>
      <c r="P300" s="238"/>
      <c r="R300" s="249"/>
      <c r="S300" s="4" t="s">
        <v>193</v>
      </c>
      <c r="T300" s="4"/>
      <c r="U300" s="250"/>
    </row>
    <row r="301" spans="2:21" ht="17.25" customHeight="1">
      <c r="B301" s="237"/>
      <c r="C301" s="78" t="s">
        <v>150</v>
      </c>
      <c r="D301" s="423"/>
      <c r="E301" s="424"/>
      <c r="F301" s="424"/>
      <c r="G301" s="424"/>
      <c r="H301" s="424"/>
      <c r="I301" s="424"/>
      <c r="J301" s="424"/>
      <c r="K301" s="221"/>
      <c r="L301" s="124"/>
      <c r="M301" s="124"/>
      <c r="N301" s="122"/>
      <c r="O301" s="225"/>
      <c r="P301" s="238"/>
      <c r="Q301" s="4"/>
      <c r="R301" s="249" t="s">
        <v>195</v>
      </c>
      <c r="S301" s="4"/>
      <c r="T301" s="4"/>
      <c r="U301" s="250"/>
    </row>
    <row r="302" spans="2:21" ht="17.25" customHeight="1">
      <c r="B302" s="237"/>
      <c r="C302" s="78" t="s">
        <v>151</v>
      </c>
      <c r="D302" s="423"/>
      <c r="E302" s="424"/>
      <c r="F302" s="424"/>
      <c r="G302" s="424"/>
      <c r="H302" s="424"/>
      <c r="I302" s="424"/>
      <c r="J302" s="424"/>
      <c r="K302" s="221"/>
      <c r="L302" s="124"/>
      <c r="M302" s="124"/>
      <c r="N302" s="122"/>
      <c r="O302" s="225"/>
      <c r="P302" s="238"/>
      <c r="Q302" s="4"/>
      <c r="R302" s="249"/>
      <c r="S302" s="4"/>
      <c r="T302" s="4"/>
      <c r="U302" s="250"/>
    </row>
    <row r="303" spans="2:21" ht="17.25" customHeight="1">
      <c r="B303" s="237"/>
      <c r="C303" s="78" t="s">
        <v>152</v>
      </c>
      <c r="D303" s="419"/>
      <c r="E303" s="420"/>
      <c r="F303" s="420"/>
      <c r="G303" s="420"/>
      <c r="H303" s="420"/>
      <c r="I303" s="420"/>
      <c r="J303" s="420"/>
      <c r="K303" s="222"/>
      <c r="L303" s="125"/>
      <c r="M303" s="125"/>
      <c r="N303" s="122"/>
      <c r="O303" s="225"/>
      <c r="P303" s="238"/>
      <c r="Q303" s="4"/>
      <c r="R303" s="249"/>
      <c r="S303" s="4"/>
      <c r="T303" s="4"/>
      <c r="U303" s="250"/>
    </row>
    <row r="304" spans="2:21" ht="17.25" customHeight="1">
      <c r="B304" s="237"/>
      <c r="C304" s="78" t="s">
        <v>153</v>
      </c>
      <c r="D304" s="419"/>
      <c r="E304" s="420"/>
      <c r="F304" s="420"/>
      <c r="G304" s="420"/>
      <c r="H304" s="420"/>
      <c r="I304" s="420"/>
      <c r="J304" s="420"/>
      <c r="K304" s="222"/>
      <c r="L304" s="125"/>
      <c r="M304" s="125"/>
      <c r="N304" s="122"/>
      <c r="O304" s="225"/>
      <c r="P304" s="238"/>
      <c r="Q304" s="4"/>
      <c r="R304" s="249"/>
      <c r="S304" s="4"/>
      <c r="T304" s="4"/>
      <c r="U304" s="250"/>
    </row>
    <row r="305" spans="2:21" ht="17.25" customHeight="1">
      <c r="B305" s="237"/>
      <c r="C305" s="78" t="s">
        <v>154</v>
      </c>
      <c r="D305" s="419"/>
      <c r="E305" s="420"/>
      <c r="F305" s="420"/>
      <c r="G305" s="420"/>
      <c r="H305" s="420"/>
      <c r="I305" s="420"/>
      <c r="J305" s="420"/>
      <c r="K305" s="222"/>
      <c r="L305" s="125"/>
      <c r="M305" s="125"/>
      <c r="N305" s="122"/>
      <c r="O305" s="225"/>
      <c r="P305" s="238"/>
      <c r="Q305" s="4"/>
      <c r="R305" s="249"/>
      <c r="S305" s="4"/>
      <c r="T305" s="4"/>
      <c r="U305" s="250"/>
    </row>
    <row r="306" spans="2:21" ht="17.25" customHeight="1">
      <c r="B306" s="237"/>
      <c r="C306" s="78" t="s">
        <v>155</v>
      </c>
      <c r="D306" s="423"/>
      <c r="E306" s="424"/>
      <c r="F306" s="424"/>
      <c r="G306" s="424"/>
      <c r="H306" s="424"/>
      <c r="I306" s="424"/>
      <c r="J306" s="424"/>
      <c r="K306" s="221"/>
      <c r="L306" s="124"/>
      <c r="M306" s="124"/>
      <c r="N306" s="122"/>
      <c r="O306" s="225"/>
      <c r="P306" s="238"/>
      <c r="Q306" s="4"/>
      <c r="R306" s="249"/>
      <c r="S306" s="4"/>
      <c r="T306" s="4"/>
      <c r="U306" s="250"/>
    </row>
    <row r="307" spans="2:21" ht="17.25" customHeight="1">
      <c r="B307" s="237"/>
      <c r="C307" s="78" t="s">
        <v>156</v>
      </c>
      <c r="D307" s="423"/>
      <c r="E307" s="424"/>
      <c r="F307" s="424"/>
      <c r="G307" s="424"/>
      <c r="H307" s="424"/>
      <c r="I307" s="424"/>
      <c r="J307" s="424"/>
      <c r="K307" s="221"/>
      <c r="L307" s="124"/>
      <c r="M307" s="124"/>
      <c r="N307" s="122"/>
      <c r="O307" s="225"/>
      <c r="P307" s="238"/>
      <c r="Q307" s="4"/>
      <c r="R307" s="249"/>
      <c r="S307" s="4"/>
      <c r="T307" s="4"/>
      <c r="U307" s="250"/>
    </row>
    <row r="308" spans="2:21" ht="17.25" customHeight="1">
      <c r="B308" s="237"/>
      <c r="C308" s="78" t="s">
        <v>157</v>
      </c>
      <c r="D308" s="423"/>
      <c r="E308" s="424"/>
      <c r="F308" s="424"/>
      <c r="G308" s="424"/>
      <c r="H308" s="424"/>
      <c r="I308" s="424"/>
      <c r="J308" s="424"/>
      <c r="K308" s="221"/>
      <c r="L308" s="124"/>
      <c r="M308" s="124"/>
      <c r="N308" s="122"/>
      <c r="O308" s="225"/>
      <c r="P308" s="238"/>
      <c r="Q308" s="4"/>
      <c r="R308" s="249"/>
      <c r="S308" s="4"/>
      <c r="T308" s="4"/>
      <c r="U308" s="250"/>
    </row>
    <row r="309" spans="2:21" ht="17.25" customHeight="1">
      <c r="B309" s="237"/>
      <c r="C309" s="78" t="s">
        <v>158</v>
      </c>
      <c r="D309" s="419"/>
      <c r="E309" s="420"/>
      <c r="F309" s="420"/>
      <c r="G309" s="420"/>
      <c r="H309" s="420"/>
      <c r="I309" s="420"/>
      <c r="J309" s="420"/>
      <c r="K309" s="222"/>
      <c r="L309" s="125"/>
      <c r="M309" s="125"/>
      <c r="N309" s="122"/>
      <c r="O309" s="225"/>
      <c r="P309" s="238"/>
      <c r="Q309" s="4"/>
      <c r="R309" s="249"/>
      <c r="S309" s="4"/>
      <c r="T309" s="4"/>
      <c r="U309" s="250"/>
    </row>
    <row r="310" spans="2:21" ht="17.25" customHeight="1">
      <c r="B310" s="237"/>
      <c r="C310" s="95" t="s">
        <v>159</v>
      </c>
      <c r="D310" s="425">
        <f>SUM(N301:N309)</f>
        <v>0</v>
      </c>
      <c r="E310" s="426"/>
      <c r="F310" s="426"/>
      <c r="G310" s="426"/>
      <c r="H310" s="426"/>
      <c r="I310" s="426"/>
      <c r="J310" s="427"/>
      <c r="K310" s="255" t="s">
        <v>160</v>
      </c>
      <c r="L310" s="198">
        <f>IF(ISERR((O323+D310)/D299),"",(O323+D310)/D299)</f>
      </c>
      <c r="M310" s="231" t="s">
        <v>162</v>
      </c>
      <c r="N310" s="231"/>
      <c r="O310" s="231"/>
      <c r="P310" s="239"/>
      <c r="Q310" s="197"/>
      <c r="R310" s="249" t="s">
        <v>196</v>
      </c>
      <c r="S310" s="4"/>
      <c r="T310" s="4"/>
      <c r="U310" s="250"/>
    </row>
    <row r="311" spans="2:21" ht="17.25" customHeight="1">
      <c r="B311" s="237"/>
      <c r="C311" s="96" t="s">
        <v>161</v>
      </c>
      <c r="D311" s="428">
        <f>ROUNDDOWN(D310*0.08,0)</f>
        <v>0</v>
      </c>
      <c r="E311" s="429"/>
      <c r="F311" s="429"/>
      <c r="G311" s="429"/>
      <c r="H311" s="429"/>
      <c r="I311" s="429"/>
      <c r="J311" s="430"/>
      <c r="K311" s="256">
        <v>0.08</v>
      </c>
      <c r="L311" s="260" t="s">
        <v>219</v>
      </c>
      <c r="M311" s="231"/>
      <c r="N311" s="231"/>
      <c r="O311" s="231"/>
      <c r="P311" s="239"/>
      <c r="Q311" s="197"/>
      <c r="R311" s="249" t="s">
        <v>199</v>
      </c>
      <c r="S311" s="4"/>
      <c r="T311" s="4"/>
      <c r="U311" s="250"/>
    </row>
    <row r="312" spans="2:21" ht="17.25" customHeight="1">
      <c r="B312" s="237"/>
      <c r="C312" s="97" t="s">
        <v>163</v>
      </c>
      <c r="D312" s="410">
        <f>SUM(D310:D311)</f>
        <v>0</v>
      </c>
      <c r="E312" s="411"/>
      <c r="F312" s="411"/>
      <c r="G312" s="411"/>
      <c r="H312" s="411"/>
      <c r="I312" s="411"/>
      <c r="J312" s="412"/>
      <c r="K312" s="226"/>
      <c r="L312" s="226" t="s">
        <v>220</v>
      </c>
      <c r="M312" s="226"/>
      <c r="N312" s="226"/>
      <c r="O312" s="226"/>
      <c r="P312" s="238"/>
      <c r="R312" s="249"/>
      <c r="S312" s="4"/>
      <c r="T312" s="4"/>
      <c r="U312" s="250"/>
    </row>
    <row r="313" spans="2:21" ht="18" customHeight="1">
      <c r="B313" s="237"/>
      <c r="C313" s="226"/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38"/>
      <c r="R313" s="249" t="s">
        <v>201</v>
      </c>
      <c r="S313" s="4"/>
      <c r="T313" s="4"/>
      <c r="U313" s="250"/>
    </row>
    <row r="314" spans="2:21" ht="18" customHeight="1" thickBot="1">
      <c r="B314" s="237"/>
      <c r="C314" s="226"/>
      <c r="D314" s="226" t="s">
        <v>164</v>
      </c>
      <c r="E314" s="226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38"/>
      <c r="R314" s="249" t="s">
        <v>200</v>
      </c>
      <c r="S314" s="4"/>
      <c r="T314" s="4"/>
      <c r="U314" s="250"/>
    </row>
    <row r="315" spans="2:21" ht="18" customHeight="1" thickBot="1" thickTop="1">
      <c r="B315" s="237"/>
      <c r="C315" s="226"/>
      <c r="D315" s="413" t="s">
        <v>143</v>
      </c>
      <c r="E315" s="414"/>
      <c r="F315" s="414"/>
      <c r="G315" s="414"/>
      <c r="H315" s="414"/>
      <c r="I315" s="414"/>
      <c r="J315" s="415"/>
      <c r="K315" s="120">
        <f>D299</f>
        <v>0</v>
      </c>
      <c r="L315" s="223"/>
      <c r="M315" s="223"/>
      <c r="N315" s="223"/>
      <c r="O315" s="100"/>
      <c r="P315" s="238"/>
      <c r="R315" s="251" t="s">
        <v>202</v>
      </c>
      <c r="S315" s="252"/>
      <c r="T315" s="252"/>
      <c r="U315" s="253"/>
    </row>
    <row r="316" spans="2:16" ht="19.5" customHeight="1">
      <c r="B316" s="237"/>
      <c r="C316" s="226"/>
      <c r="D316" s="416" t="s">
        <v>165</v>
      </c>
      <c r="E316" s="417"/>
      <c r="F316" s="417"/>
      <c r="G316" s="417"/>
      <c r="H316" s="417"/>
      <c r="I316" s="417"/>
      <c r="J316" s="418"/>
      <c r="K316" s="118"/>
      <c r="L316" s="95" t="s">
        <v>166</v>
      </c>
      <c r="M316" s="104"/>
      <c r="N316" s="95" t="s">
        <v>167</v>
      </c>
      <c r="O316" s="106"/>
      <c r="P316" s="238"/>
    </row>
    <row r="317" spans="2:16" ht="19.5" customHeight="1">
      <c r="B317" s="237"/>
      <c r="C317" s="226"/>
      <c r="D317" s="392" t="s">
        <v>168</v>
      </c>
      <c r="E317" s="393"/>
      <c r="F317" s="393"/>
      <c r="G317" s="393"/>
      <c r="H317" s="393"/>
      <c r="I317" s="393"/>
      <c r="J317" s="394"/>
      <c r="K317" s="103"/>
      <c r="L317" s="96" t="s">
        <v>169</v>
      </c>
      <c r="M317" s="102"/>
      <c r="N317" s="96" t="s">
        <v>170</v>
      </c>
      <c r="O317" s="107"/>
      <c r="P317" s="238"/>
    </row>
    <row r="318" spans="2:16" ht="19.5" customHeight="1">
      <c r="B318" s="237"/>
      <c r="C318" s="226"/>
      <c r="D318" s="392" t="s">
        <v>171</v>
      </c>
      <c r="E318" s="393"/>
      <c r="F318" s="393"/>
      <c r="G318" s="393"/>
      <c r="H318" s="393"/>
      <c r="I318" s="393"/>
      <c r="J318" s="394"/>
      <c r="K318" s="103"/>
      <c r="L318" s="96" t="s">
        <v>172</v>
      </c>
      <c r="M318" s="102"/>
      <c r="N318" s="96" t="s">
        <v>173</v>
      </c>
      <c r="O318" s="107"/>
      <c r="P318" s="238"/>
    </row>
    <row r="319" spans="2:16" ht="19.5" customHeight="1">
      <c r="B319" s="237"/>
      <c r="C319" s="226"/>
      <c r="D319" s="392" t="s">
        <v>174</v>
      </c>
      <c r="E319" s="393"/>
      <c r="F319" s="393"/>
      <c r="G319" s="393"/>
      <c r="H319" s="393"/>
      <c r="I319" s="393"/>
      <c r="J319" s="394"/>
      <c r="K319" s="103"/>
      <c r="L319" s="96" t="s">
        <v>175</v>
      </c>
      <c r="M319" s="102"/>
      <c r="N319" s="96" t="s">
        <v>176</v>
      </c>
      <c r="O319" s="107"/>
      <c r="P319" s="238"/>
    </row>
    <row r="320" spans="2:16" ht="19.5" customHeight="1">
      <c r="B320" s="237"/>
      <c r="C320" s="226"/>
      <c r="D320" s="392" t="s">
        <v>177</v>
      </c>
      <c r="E320" s="393"/>
      <c r="F320" s="393"/>
      <c r="G320" s="393"/>
      <c r="H320" s="393"/>
      <c r="I320" s="393"/>
      <c r="J320" s="394"/>
      <c r="K320" s="103"/>
      <c r="L320" s="96" t="s">
        <v>178</v>
      </c>
      <c r="M320" s="102"/>
      <c r="N320" s="96" t="s">
        <v>179</v>
      </c>
      <c r="O320" s="107"/>
      <c r="P320" s="238"/>
    </row>
    <row r="321" spans="2:16" ht="19.5" customHeight="1">
      <c r="B321" s="237"/>
      <c r="C321" s="226"/>
      <c r="D321" s="392" t="s">
        <v>180</v>
      </c>
      <c r="E321" s="393"/>
      <c r="F321" s="393"/>
      <c r="G321" s="393"/>
      <c r="H321" s="393"/>
      <c r="I321" s="393"/>
      <c r="J321" s="394"/>
      <c r="K321" s="103"/>
      <c r="L321" s="96" t="s">
        <v>181</v>
      </c>
      <c r="M321" s="102"/>
      <c r="N321" s="96" t="s">
        <v>182</v>
      </c>
      <c r="O321" s="107"/>
      <c r="P321" s="238"/>
    </row>
    <row r="322" spans="2:16" ht="19.5" customHeight="1">
      <c r="B322" s="237"/>
      <c r="C322" s="226"/>
      <c r="D322" s="392" t="s">
        <v>183</v>
      </c>
      <c r="E322" s="393"/>
      <c r="F322" s="393"/>
      <c r="G322" s="393"/>
      <c r="H322" s="393"/>
      <c r="I322" s="393"/>
      <c r="J322" s="394"/>
      <c r="K322" s="103"/>
      <c r="L322" s="96" t="s">
        <v>184</v>
      </c>
      <c r="M322" s="102"/>
      <c r="N322" s="108" t="s">
        <v>182</v>
      </c>
      <c r="O322" s="109"/>
      <c r="P322" s="238"/>
    </row>
    <row r="323" spans="2:16" ht="19.5" customHeight="1" thickBot="1">
      <c r="B323" s="237"/>
      <c r="C323" s="226"/>
      <c r="D323" s="392" t="s">
        <v>185</v>
      </c>
      <c r="E323" s="393"/>
      <c r="F323" s="393"/>
      <c r="G323" s="393"/>
      <c r="H323" s="393"/>
      <c r="I323" s="393"/>
      <c r="J323" s="394"/>
      <c r="K323" s="103"/>
      <c r="L323" s="96" t="s">
        <v>186</v>
      </c>
      <c r="M323" s="102"/>
      <c r="N323" s="98" t="s">
        <v>187</v>
      </c>
      <c r="O323" s="110">
        <f>SUM(K316:K324,M316:M324,O316:O322)</f>
        <v>0</v>
      </c>
      <c r="P323" s="238"/>
    </row>
    <row r="324" spans="2:16" ht="19.5" customHeight="1" thickBot="1" thickTop="1">
      <c r="B324" s="237"/>
      <c r="C324" s="226"/>
      <c r="D324" s="407" t="s">
        <v>188</v>
      </c>
      <c r="E324" s="408"/>
      <c r="F324" s="408"/>
      <c r="G324" s="408"/>
      <c r="H324" s="408"/>
      <c r="I324" s="408"/>
      <c r="J324" s="409"/>
      <c r="K324" s="119"/>
      <c r="L324" s="101" t="s">
        <v>189</v>
      </c>
      <c r="M324" s="105"/>
      <c r="N324" s="99" t="s">
        <v>190</v>
      </c>
      <c r="O324" s="111">
        <f>IF(D299="単価契約",0,K315-O323)</f>
        <v>0</v>
      </c>
      <c r="P324" s="238"/>
    </row>
    <row r="325" spans="2:16" ht="19.5" customHeight="1" thickBot="1" thickTop="1">
      <c r="B325" s="240"/>
      <c r="C325" s="241"/>
      <c r="D325" s="241"/>
      <c r="E325" s="241"/>
      <c r="F325" s="241"/>
      <c r="G325" s="241"/>
      <c r="H325" s="241"/>
      <c r="I325" s="241"/>
      <c r="J325" s="241"/>
      <c r="K325" s="241"/>
      <c r="L325" s="241"/>
      <c r="M325" s="241"/>
      <c r="N325" s="241"/>
      <c r="O325" s="241"/>
      <c r="P325" s="242"/>
    </row>
    <row r="326" ht="19.5" customHeight="1">
      <c r="C326" s="436" t="s">
        <v>120</v>
      </c>
    </row>
    <row r="327" ht="19.5" customHeight="1">
      <c r="C327" s="436"/>
    </row>
    <row r="328" ht="19.5" customHeight="1">
      <c r="C328" s="436"/>
    </row>
    <row r="329" ht="19.5" customHeight="1">
      <c r="C329" s="436"/>
    </row>
    <row r="330" ht="19.5" customHeight="1">
      <c r="C330" s="436"/>
    </row>
    <row r="331" ht="19.5" customHeight="1">
      <c r="C331" s="436"/>
    </row>
    <row r="332" ht="19.5" customHeight="1">
      <c r="C332" s="436"/>
    </row>
    <row r="333" ht="19.5" customHeight="1">
      <c r="C333" s="436"/>
    </row>
    <row r="334" ht="19.5" customHeight="1">
      <c r="C334" s="436"/>
    </row>
    <row r="335" ht="19.5" customHeight="1">
      <c r="C335" s="436"/>
    </row>
    <row r="336" ht="12" customHeight="1">
      <c r="C336" s="436"/>
    </row>
    <row r="337" ht="12" customHeight="1">
      <c r="C337" s="436"/>
    </row>
    <row r="338" ht="12" customHeight="1">
      <c r="C338" s="436"/>
    </row>
    <row r="339" ht="12" customHeight="1">
      <c r="C339" s="436"/>
    </row>
    <row r="340" ht="12" customHeight="1">
      <c r="C340" s="436"/>
    </row>
    <row r="341" ht="12" customHeight="1">
      <c r="C341" s="436"/>
    </row>
    <row r="342" ht="12" customHeight="1">
      <c r="C342" s="436"/>
    </row>
    <row r="343" ht="12" customHeight="1">
      <c r="C343" s="436"/>
    </row>
    <row r="344" ht="12" customHeight="1">
      <c r="C344" s="436"/>
    </row>
    <row r="345" ht="12" customHeight="1">
      <c r="C345" s="437"/>
    </row>
    <row r="346" spans="2:20" ht="17.25" customHeight="1" thickBot="1">
      <c r="B346" s="80"/>
      <c r="C346" s="388" t="s">
        <v>118</v>
      </c>
      <c r="D346" s="388"/>
      <c r="E346" s="388"/>
      <c r="F346" s="388"/>
      <c r="G346" s="388"/>
      <c r="H346" s="388"/>
      <c r="I346" s="390">
        <f>I289+1</f>
        <v>7</v>
      </c>
      <c r="J346" s="390"/>
      <c r="K346" s="81"/>
      <c r="L346" s="81"/>
      <c r="M346" s="81"/>
      <c r="N346" s="81"/>
      <c r="O346" s="81"/>
      <c r="P346" s="82"/>
      <c r="T346" s="1" t="s">
        <v>206</v>
      </c>
    </row>
    <row r="347" spans="2:20" ht="17.25" customHeight="1" thickTop="1">
      <c r="B347" s="2"/>
      <c r="C347" s="389"/>
      <c r="D347" s="389"/>
      <c r="E347" s="389"/>
      <c r="F347" s="389"/>
      <c r="G347" s="389"/>
      <c r="H347" s="389"/>
      <c r="I347" s="391"/>
      <c r="J347" s="391"/>
      <c r="K347" s="4"/>
      <c r="L347" s="395" t="s">
        <v>119</v>
      </c>
      <c r="M347" s="396"/>
      <c r="N347" s="396"/>
      <c r="O347" s="396"/>
      <c r="P347" s="397"/>
      <c r="T347" s="1" t="s">
        <v>207</v>
      </c>
    </row>
    <row r="348" spans="2:16" ht="9.75" customHeight="1">
      <c r="B348" s="2"/>
      <c r="C348" s="4"/>
      <c r="D348" s="4"/>
      <c r="E348" s="4"/>
      <c r="F348" s="4"/>
      <c r="G348" s="4"/>
      <c r="H348" s="4"/>
      <c r="I348" s="4"/>
      <c r="J348" s="4"/>
      <c r="K348" s="4"/>
      <c r="L348" s="398"/>
      <c r="M348" s="399"/>
      <c r="N348" s="399"/>
      <c r="O348" s="399"/>
      <c r="P348" s="400"/>
    </row>
    <row r="349" spans="2:16" ht="17.25" customHeight="1">
      <c r="B349" s="2"/>
      <c r="C349" s="78" t="s">
        <v>15</v>
      </c>
      <c r="D349" s="404">
        <v>44135</v>
      </c>
      <c r="E349" s="405"/>
      <c r="F349" s="405"/>
      <c r="G349" s="405"/>
      <c r="H349" s="405"/>
      <c r="I349" s="406"/>
      <c r="J349" s="121"/>
      <c r="K349" s="4"/>
      <c r="L349" s="398"/>
      <c r="M349" s="399"/>
      <c r="N349" s="399"/>
      <c r="O349" s="399"/>
      <c r="P349" s="400"/>
    </row>
    <row r="350" spans="2:16" ht="11.25" customHeight="1" thickBot="1">
      <c r="B350" s="2"/>
      <c r="C350" s="81"/>
      <c r="D350" s="81"/>
      <c r="E350" s="81"/>
      <c r="F350" s="81"/>
      <c r="G350" s="81"/>
      <c r="H350" s="81"/>
      <c r="I350" s="93"/>
      <c r="J350" s="94"/>
      <c r="K350" s="4"/>
      <c r="L350" s="401"/>
      <c r="M350" s="402"/>
      <c r="N350" s="402"/>
      <c r="O350" s="402"/>
      <c r="P350" s="403"/>
    </row>
    <row r="351" spans="2:20" ht="12" customHeight="1" thickTop="1">
      <c r="B351" s="2"/>
      <c r="C351" s="4"/>
      <c r="D351" s="4"/>
      <c r="E351" s="4"/>
      <c r="F351" s="4"/>
      <c r="G351" s="4"/>
      <c r="H351" s="4"/>
      <c r="I351" s="4"/>
      <c r="J351" s="4"/>
      <c r="K351" s="4"/>
      <c r="L351" s="112"/>
      <c r="M351" s="112"/>
      <c r="N351" s="112"/>
      <c r="O351" s="112"/>
      <c r="P351" s="3"/>
      <c r="Q351" s="90"/>
      <c r="R351" s="90"/>
      <c r="S351" s="90"/>
      <c r="T351" s="90"/>
    </row>
    <row r="352" spans="2:20" ht="17.25" customHeight="1" thickBot="1">
      <c r="B352" s="2"/>
      <c r="C352" s="4" t="s">
        <v>69</v>
      </c>
      <c r="D352" s="4"/>
      <c r="E352" s="4"/>
      <c r="F352" s="4"/>
      <c r="G352" s="4"/>
      <c r="H352" s="4"/>
      <c r="I352" s="4"/>
      <c r="J352" s="4"/>
      <c r="K352" s="4"/>
      <c r="L352" s="112"/>
      <c r="M352" s="112"/>
      <c r="N352" s="112"/>
      <c r="O352" s="112"/>
      <c r="P352" s="3"/>
      <c r="Q352" s="90"/>
      <c r="R352" s="90"/>
      <c r="S352" s="90"/>
      <c r="T352" s="90"/>
    </row>
    <row r="353" spans="2:19" ht="17.25" customHeight="1">
      <c r="B353" s="243" t="s">
        <v>194</v>
      </c>
      <c r="C353" s="232" t="s">
        <v>139</v>
      </c>
      <c r="D353" s="382"/>
      <c r="E353" s="383"/>
      <c r="F353" s="383"/>
      <c r="G353" s="383"/>
      <c r="H353" s="383"/>
      <c r="I353" s="383"/>
      <c r="J353" s="384"/>
      <c r="K353" s="233"/>
      <c r="L353" s="234"/>
      <c r="M353" s="235" t="s">
        <v>140</v>
      </c>
      <c r="N353" s="233"/>
      <c r="O353" s="233"/>
      <c r="P353" s="236"/>
      <c r="R353" s="244"/>
      <c r="S353" s="4" t="s">
        <v>197</v>
      </c>
    </row>
    <row r="354" spans="2:19" ht="17.25" customHeight="1">
      <c r="B354" s="237"/>
      <c r="C354" s="78" t="s">
        <v>141</v>
      </c>
      <c r="D354" s="274"/>
      <c r="E354" s="275"/>
      <c r="F354" s="275"/>
      <c r="G354" s="275"/>
      <c r="H354" s="275"/>
      <c r="I354" s="275"/>
      <c r="J354" s="275"/>
      <c r="K354" s="275"/>
      <c r="L354" s="276"/>
      <c r="M354" s="438" t="s">
        <v>259</v>
      </c>
      <c r="N354" s="439"/>
      <c r="O354" s="439"/>
      <c r="P354" s="238"/>
      <c r="R354" s="245"/>
      <c r="S354" s="1" t="s">
        <v>198</v>
      </c>
    </row>
    <row r="355" spans="2:16" ht="17.25" customHeight="1" thickBot="1">
      <c r="B355" s="237"/>
      <c r="C355" s="78" t="s">
        <v>142</v>
      </c>
      <c r="D355" s="385"/>
      <c r="E355" s="386"/>
      <c r="F355" s="386"/>
      <c r="G355" s="386"/>
      <c r="H355" s="387"/>
      <c r="I355" s="228"/>
      <c r="J355" s="229"/>
      <c r="K355" s="266" t="str">
        <f>TEXT(D355,"00000")</f>
        <v>00000</v>
      </c>
      <c r="L355" s="227"/>
      <c r="M355" s="226"/>
      <c r="N355" s="226"/>
      <c r="O355" s="226"/>
      <c r="P355" s="238"/>
    </row>
    <row r="356" spans="2:21" ht="17.25" customHeight="1">
      <c r="B356" s="237"/>
      <c r="C356" s="78" t="s">
        <v>143</v>
      </c>
      <c r="D356" s="431"/>
      <c r="E356" s="432"/>
      <c r="F356" s="432"/>
      <c r="G356" s="432"/>
      <c r="H356" s="432"/>
      <c r="I356" s="432"/>
      <c r="J356" s="433"/>
      <c r="K356" s="226" t="s">
        <v>144</v>
      </c>
      <c r="L356" s="230"/>
      <c r="M356" s="226"/>
      <c r="N356" s="226"/>
      <c r="O356" s="226"/>
      <c r="P356" s="238"/>
      <c r="R356" s="246" t="s">
        <v>192</v>
      </c>
      <c r="S356" s="247"/>
      <c r="T356" s="247"/>
      <c r="U356" s="248"/>
    </row>
    <row r="357" spans="2:21" ht="17.25" customHeight="1">
      <c r="B357" s="237"/>
      <c r="C357" s="78"/>
      <c r="D357" s="434" t="s">
        <v>145</v>
      </c>
      <c r="E357" s="435"/>
      <c r="F357" s="435"/>
      <c r="G357" s="435"/>
      <c r="H357" s="435"/>
      <c r="I357" s="435"/>
      <c r="J357" s="435"/>
      <c r="K357" s="224" t="s">
        <v>146</v>
      </c>
      <c r="L357" s="224" t="s">
        <v>147</v>
      </c>
      <c r="M357" s="224" t="s">
        <v>148</v>
      </c>
      <c r="N357" s="123" t="s">
        <v>149</v>
      </c>
      <c r="O357" s="226"/>
      <c r="P357" s="238"/>
      <c r="R357" s="249"/>
      <c r="S357" s="4" t="s">
        <v>193</v>
      </c>
      <c r="T357" s="4"/>
      <c r="U357" s="250"/>
    </row>
    <row r="358" spans="2:21" ht="17.25" customHeight="1">
      <c r="B358" s="237"/>
      <c r="C358" s="78" t="s">
        <v>150</v>
      </c>
      <c r="D358" s="423"/>
      <c r="E358" s="424"/>
      <c r="F358" s="424"/>
      <c r="G358" s="424"/>
      <c r="H358" s="424"/>
      <c r="I358" s="424"/>
      <c r="J358" s="424"/>
      <c r="K358" s="221"/>
      <c r="L358" s="124"/>
      <c r="M358" s="124"/>
      <c r="N358" s="122"/>
      <c r="O358" s="225"/>
      <c r="P358" s="238"/>
      <c r="Q358" s="4"/>
      <c r="R358" s="249" t="s">
        <v>195</v>
      </c>
      <c r="S358" s="4"/>
      <c r="T358" s="4"/>
      <c r="U358" s="250"/>
    </row>
    <row r="359" spans="2:21" ht="17.25" customHeight="1">
      <c r="B359" s="237"/>
      <c r="C359" s="78" t="s">
        <v>151</v>
      </c>
      <c r="D359" s="423"/>
      <c r="E359" s="424"/>
      <c r="F359" s="424"/>
      <c r="G359" s="424"/>
      <c r="H359" s="424"/>
      <c r="I359" s="424"/>
      <c r="J359" s="424"/>
      <c r="K359" s="221"/>
      <c r="L359" s="124"/>
      <c r="M359" s="124"/>
      <c r="N359" s="122"/>
      <c r="O359" s="225"/>
      <c r="P359" s="238"/>
      <c r="Q359" s="4"/>
      <c r="R359" s="249"/>
      <c r="S359" s="4"/>
      <c r="T359" s="4"/>
      <c r="U359" s="250"/>
    </row>
    <row r="360" spans="2:21" ht="17.25" customHeight="1">
      <c r="B360" s="237"/>
      <c r="C360" s="78" t="s">
        <v>152</v>
      </c>
      <c r="D360" s="419"/>
      <c r="E360" s="420"/>
      <c r="F360" s="420"/>
      <c r="G360" s="420"/>
      <c r="H360" s="420"/>
      <c r="I360" s="420"/>
      <c r="J360" s="420"/>
      <c r="K360" s="222"/>
      <c r="L360" s="125"/>
      <c r="M360" s="125"/>
      <c r="N360" s="122"/>
      <c r="O360" s="225"/>
      <c r="P360" s="238"/>
      <c r="Q360" s="4"/>
      <c r="R360" s="249"/>
      <c r="S360" s="4"/>
      <c r="T360" s="4"/>
      <c r="U360" s="250"/>
    </row>
    <row r="361" spans="2:21" ht="17.25" customHeight="1">
      <c r="B361" s="237"/>
      <c r="C361" s="78" t="s">
        <v>153</v>
      </c>
      <c r="D361" s="419"/>
      <c r="E361" s="420"/>
      <c r="F361" s="420"/>
      <c r="G361" s="420"/>
      <c r="H361" s="420"/>
      <c r="I361" s="420"/>
      <c r="J361" s="420"/>
      <c r="K361" s="222"/>
      <c r="L361" s="125"/>
      <c r="M361" s="125"/>
      <c r="N361" s="122"/>
      <c r="O361" s="225"/>
      <c r="P361" s="238"/>
      <c r="Q361" s="4"/>
      <c r="R361" s="249"/>
      <c r="S361" s="4"/>
      <c r="T361" s="4"/>
      <c r="U361" s="250"/>
    </row>
    <row r="362" spans="2:21" ht="17.25" customHeight="1">
      <c r="B362" s="237"/>
      <c r="C362" s="78" t="s">
        <v>154</v>
      </c>
      <c r="D362" s="419"/>
      <c r="E362" s="420"/>
      <c r="F362" s="420"/>
      <c r="G362" s="420"/>
      <c r="H362" s="420"/>
      <c r="I362" s="420"/>
      <c r="J362" s="420"/>
      <c r="K362" s="222"/>
      <c r="L362" s="125"/>
      <c r="M362" s="125"/>
      <c r="N362" s="122"/>
      <c r="O362" s="225"/>
      <c r="P362" s="238"/>
      <c r="Q362" s="4"/>
      <c r="R362" s="249"/>
      <c r="S362" s="4"/>
      <c r="T362" s="4"/>
      <c r="U362" s="250"/>
    </row>
    <row r="363" spans="2:21" ht="17.25" customHeight="1">
      <c r="B363" s="237"/>
      <c r="C363" s="78" t="s">
        <v>155</v>
      </c>
      <c r="D363" s="423"/>
      <c r="E363" s="424"/>
      <c r="F363" s="424"/>
      <c r="G363" s="424"/>
      <c r="H363" s="424"/>
      <c r="I363" s="424"/>
      <c r="J363" s="424"/>
      <c r="K363" s="221"/>
      <c r="L363" s="124"/>
      <c r="M363" s="124"/>
      <c r="N363" s="122"/>
      <c r="O363" s="225"/>
      <c r="P363" s="238"/>
      <c r="Q363" s="4"/>
      <c r="R363" s="249"/>
      <c r="S363" s="4"/>
      <c r="T363" s="4"/>
      <c r="U363" s="250"/>
    </row>
    <row r="364" spans="2:21" ht="17.25" customHeight="1">
      <c r="B364" s="237"/>
      <c r="C364" s="78" t="s">
        <v>156</v>
      </c>
      <c r="D364" s="423"/>
      <c r="E364" s="424"/>
      <c r="F364" s="424"/>
      <c r="G364" s="424"/>
      <c r="H364" s="424"/>
      <c r="I364" s="424"/>
      <c r="J364" s="424"/>
      <c r="K364" s="221"/>
      <c r="L364" s="124"/>
      <c r="M364" s="124"/>
      <c r="N364" s="122"/>
      <c r="O364" s="225"/>
      <c r="P364" s="238"/>
      <c r="Q364" s="4"/>
      <c r="R364" s="249"/>
      <c r="S364" s="4"/>
      <c r="T364" s="4"/>
      <c r="U364" s="250"/>
    </row>
    <row r="365" spans="2:21" ht="17.25" customHeight="1">
      <c r="B365" s="237"/>
      <c r="C365" s="78" t="s">
        <v>157</v>
      </c>
      <c r="D365" s="423"/>
      <c r="E365" s="424"/>
      <c r="F365" s="424"/>
      <c r="G365" s="424"/>
      <c r="H365" s="424"/>
      <c r="I365" s="424"/>
      <c r="J365" s="424"/>
      <c r="K365" s="221"/>
      <c r="L365" s="124"/>
      <c r="M365" s="124"/>
      <c r="N365" s="122"/>
      <c r="O365" s="225"/>
      <c r="P365" s="238"/>
      <c r="Q365" s="4"/>
      <c r="R365" s="249"/>
      <c r="S365" s="4"/>
      <c r="T365" s="4"/>
      <c r="U365" s="250"/>
    </row>
    <row r="366" spans="2:21" ht="17.25" customHeight="1">
      <c r="B366" s="237"/>
      <c r="C366" s="78" t="s">
        <v>158</v>
      </c>
      <c r="D366" s="419"/>
      <c r="E366" s="420"/>
      <c r="F366" s="420"/>
      <c r="G366" s="420"/>
      <c r="H366" s="420"/>
      <c r="I366" s="420"/>
      <c r="J366" s="420"/>
      <c r="K366" s="222"/>
      <c r="L366" s="125"/>
      <c r="M366" s="125"/>
      <c r="N366" s="122"/>
      <c r="O366" s="225"/>
      <c r="P366" s="238"/>
      <c r="Q366" s="4"/>
      <c r="R366" s="249"/>
      <c r="S366" s="4"/>
      <c r="T366" s="4"/>
      <c r="U366" s="250"/>
    </row>
    <row r="367" spans="2:21" ht="17.25" customHeight="1">
      <c r="B367" s="237"/>
      <c r="C367" s="95" t="s">
        <v>159</v>
      </c>
      <c r="D367" s="425">
        <f>SUM(N358:N366)</f>
        <v>0</v>
      </c>
      <c r="E367" s="426"/>
      <c r="F367" s="426"/>
      <c r="G367" s="426"/>
      <c r="H367" s="426"/>
      <c r="I367" s="426"/>
      <c r="J367" s="427"/>
      <c r="K367" s="255" t="s">
        <v>160</v>
      </c>
      <c r="L367" s="198">
        <f>IF(ISERR((O380+D367)/D356),"",(O380+D367)/D356)</f>
      </c>
      <c r="M367" s="231" t="s">
        <v>162</v>
      </c>
      <c r="N367" s="231"/>
      <c r="O367" s="231"/>
      <c r="P367" s="239"/>
      <c r="Q367" s="197"/>
      <c r="R367" s="249" t="s">
        <v>196</v>
      </c>
      <c r="S367" s="4"/>
      <c r="T367" s="4"/>
      <c r="U367" s="250"/>
    </row>
    <row r="368" spans="2:21" ht="17.25" customHeight="1">
      <c r="B368" s="237"/>
      <c r="C368" s="96" t="s">
        <v>161</v>
      </c>
      <c r="D368" s="428">
        <f>ROUNDDOWN(D367*0.08,0)</f>
        <v>0</v>
      </c>
      <c r="E368" s="429"/>
      <c r="F368" s="429"/>
      <c r="G368" s="429"/>
      <c r="H368" s="429"/>
      <c r="I368" s="429"/>
      <c r="J368" s="430"/>
      <c r="K368" s="256">
        <v>0.08</v>
      </c>
      <c r="L368" s="260" t="s">
        <v>219</v>
      </c>
      <c r="M368" s="231"/>
      <c r="N368" s="231"/>
      <c r="O368" s="231"/>
      <c r="P368" s="239"/>
      <c r="Q368" s="197"/>
      <c r="R368" s="249" t="s">
        <v>199</v>
      </c>
      <c r="S368" s="4"/>
      <c r="T368" s="4"/>
      <c r="U368" s="250"/>
    </row>
    <row r="369" spans="2:21" ht="17.25" customHeight="1">
      <c r="B369" s="237"/>
      <c r="C369" s="97" t="s">
        <v>163</v>
      </c>
      <c r="D369" s="410">
        <f>SUM(D367:D368)</f>
        <v>0</v>
      </c>
      <c r="E369" s="411"/>
      <c r="F369" s="411"/>
      <c r="G369" s="411"/>
      <c r="H369" s="411"/>
      <c r="I369" s="411"/>
      <c r="J369" s="412"/>
      <c r="K369" s="226"/>
      <c r="L369" s="226" t="s">
        <v>220</v>
      </c>
      <c r="M369" s="226"/>
      <c r="N369" s="226"/>
      <c r="O369" s="226"/>
      <c r="P369" s="238"/>
      <c r="R369" s="249"/>
      <c r="S369" s="4"/>
      <c r="T369" s="4"/>
      <c r="U369" s="250"/>
    </row>
    <row r="370" spans="2:21" ht="18" customHeight="1">
      <c r="B370" s="237"/>
      <c r="C370" s="226"/>
      <c r="D370" s="226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38"/>
      <c r="R370" s="249" t="s">
        <v>201</v>
      </c>
      <c r="S370" s="4"/>
      <c r="T370" s="4"/>
      <c r="U370" s="250"/>
    </row>
    <row r="371" spans="2:21" ht="18" customHeight="1" thickBot="1">
      <c r="B371" s="237"/>
      <c r="C371" s="226"/>
      <c r="D371" s="226" t="s">
        <v>164</v>
      </c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38"/>
      <c r="R371" s="249" t="s">
        <v>200</v>
      </c>
      <c r="S371" s="4"/>
      <c r="T371" s="4"/>
      <c r="U371" s="250"/>
    </row>
    <row r="372" spans="2:21" ht="18" customHeight="1" thickBot="1" thickTop="1">
      <c r="B372" s="237"/>
      <c r="C372" s="226"/>
      <c r="D372" s="413" t="s">
        <v>143</v>
      </c>
      <c r="E372" s="414"/>
      <c r="F372" s="414"/>
      <c r="G372" s="414"/>
      <c r="H372" s="414"/>
      <c r="I372" s="414"/>
      <c r="J372" s="415"/>
      <c r="K372" s="120">
        <f>D356</f>
        <v>0</v>
      </c>
      <c r="L372" s="223"/>
      <c r="M372" s="223"/>
      <c r="N372" s="223"/>
      <c r="O372" s="100"/>
      <c r="P372" s="238"/>
      <c r="R372" s="251" t="s">
        <v>202</v>
      </c>
      <c r="S372" s="252"/>
      <c r="T372" s="252"/>
      <c r="U372" s="253"/>
    </row>
    <row r="373" spans="2:16" ht="19.5" customHeight="1">
      <c r="B373" s="237"/>
      <c r="C373" s="226"/>
      <c r="D373" s="416" t="s">
        <v>165</v>
      </c>
      <c r="E373" s="417"/>
      <c r="F373" s="417"/>
      <c r="G373" s="417"/>
      <c r="H373" s="417"/>
      <c r="I373" s="417"/>
      <c r="J373" s="418"/>
      <c r="K373" s="118"/>
      <c r="L373" s="95" t="s">
        <v>166</v>
      </c>
      <c r="M373" s="104"/>
      <c r="N373" s="95" t="s">
        <v>167</v>
      </c>
      <c r="O373" s="106"/>
      <c r="P373" s="238"/>
    </row>
    <row r="374" spans="2:16" ht="19.5" customHeight="1">
      <c r="B374" s="237"/>
      <c r="C374" s="226"/>
      <c r="D374" s="392" t="s">
        <v>168</v>
      </c>
      <c r="E374" s="393"/>
      <c r="F374" s="393"/>
      <c r="G374" s="393"/>
      <c r="H374" s="393"/>
      <c r="I374" s="393"/>
      <c r="J374" s="394"/>
      <c r="K374" s="103"/>
      <c r="L374" s="96" t="s">
        <v>169</v>
      </c>
      <c r="M374" s="102"/>
      <c r="N374" s="96" t="s">
        <v>170</v>
      </c>
      <c r="O374" s="107"/>
      <c r="P374" s="238"/>
    </row>
    <row r="375" spans="2:16" ht="19.5" customHeight="1">
      <c r="B375" s="237"/>
      <c r="C375" s="226"/>
      <c r="D375" s="392" t="s">
        <v>171</v>
      </c>
      <c r="E375" s="393"/>
      <c r="F375" s="393"/>
      <c r="G375" s="393"/>
      <c r="H375" s="393"/>
      <c r="I375" s="393"/>
      <c r="J375" s="394"/>
      <c r="K375" s="103"/>
      <c r="L375" s="96" t="s">
        <v>172</v>
      </c>
      <c r="M375" s="102"/>
      <c r="N375" s="96" t="s">
        <v>173</v>
      </c>
      <c r="O375" s="107"/>
      <c r="P375" s="238"/>
    </row>
    <row r="376" spans="2:16" ht="19.5" customHeight="1">
      <c r="B376" s="237"/>
      <c r="C376" s="226"/>
      <c r="D376" s="392" t="s">
        <v>174</v>
      </c>
      <c r="E376" s="393"/>
      <c r="F376" s="393"/>
      <c r="G376" s="393"/>
      <c r="H376" s="393"/>
      <c r="I376" s="393"/>
      <c r="J376" s="394"/>
      <c r="K376" s="103"/>
      <c r="L376" s="96" t="s">
        <v>175</v>
      </c>
      <c r="M376" s="102"/>
      <c r="N376" s="96" t="s">
        <v>176</v>
      </c>
      <c r="O376" s="107"/>
      <c r="P376" s="238"/>
    </row>
    <row r="377" spans="2:16" ht="19.5" customHeight="1">
      <c r="B377" s="237"/>
      <c r="C377" s="226"/>
      <c r="D377" s="392" t="s">
        <v>177</v>
      </c>
      <c r="E377" s="393"/>
      <c r="F377" s="393"/>
      <c r="G377" s="393"/>
      <c r="H377" s="393"/>
      <c r="I377" s="393"/>
      <c r="J377" s="394"/>
      <c r="K377" s="103"/>
      <c r="L377" s="96" t="s">
        <v>178</v>
      </c>
      <c r="M377" s="102"/>
      <c r="N377" s="96" t="s">
        <v>179</v>
      </c>
      <c r="O377" s="107"/>
      <c r="P377" s="238"/>
    </row>
    <row r="378" spans="2:16" ht="19.5" customHeight="1">
      <c r="B378" s="237"/>
      <c r="C378" s="226"/>
      <c r="D378" s="392" t="s">
        <v>180</v>
      </c>
      <c r="E378" s="393"/>
      <c r="F378" s="393"/>
      <c r="G378" s="393"/>
      <c r="H378" s="393"/>
      <c r="I378" s="393"/>
      <c r="J378" s="394"/>
      <c r="K378" s="103"/>
      <c r="L378" s="96" t="s">
        <v>181</v>
      </c>
      <c r="M378" s="102"/>
      <c r="N378" s="96" t="s">
        <v>182</v>
      </c>
      <c r="O378" s="107"/>
      <c r="P378" s="238"/>
    </row>
    <row r="379" spans="2:16" ht="19.5" customHeight="1">
      <c r="B379" s="237"/>
      <c r="C379" s="226"/>
      <c r="D379" s="392" t="s">
        <v>183</v>
      </c>
      <c r="E379" s="393"/>
      <c r="F379" s="393"/>
      <c r="G379" s="393"/>
      <c r="H379" s="393"/>
      <c r="I379" s="393"/>
      <c r="J379" s="394"/>
      <c r="K379" s="103"/>
      <c r="L379" s="96" t="s">
        <v>184</v>
      </c>
      <c r="M379" s="102"/>
      <c r="N379" s="108" t="s">
        <v>182</v>
      </c>
      <c r="O379" s="109"/>
      <c r="P379" s="238"/>
    </row>
    <row r="380" spans="2:16" ht="19.5" customHeight="1" thickBot="1">
      <c r="B380" s="237"/>
      <c r="C380" s="226"/>
      <c r="D380" s="392" t="s">
        <v>185</v>
      </c>
      <c r="E380" s="393"/>
      <c r="F380" s="393"/>
      <c r="G380" s="393"/>
      <c r="H380" s="393"/>
      <c r="I380" s="393"/>
      <c r="J380" s="394"/>
      <c r="K380" s="103"/>
      <c r="L380" s="96" t="s">
        <v>186</v>
      </c>
      <c r="M380" s="102"/>
      <c r="N380" s="98" t="s">
        <v>187</v>
      </c>
      <c r="O380" s="110">
        <f>SUM(K373:K381,M373:M381,O373:O379)</f>
        <v>0</v>
      </c>
      <c r="P380" s="238"/>
    </row>
    <row r="381" spans="2:16" ht="19.5" customHeight="1" thickBot="1" thickTop="1">
      <c r="B381" s="237"/>
      <c r="C381" s="226"/>
      <c r="D381" s="407" t="s">
        <v>188</v>
      </c>
      <c r="E381" s="408"/>
      <c r="F381" s="408"/>
      <c r="G381" s="408"/>
      <c r="H381" s="408"/>
      <c r="I381" s="408"/>
      <c r="J381" s="409"/>
      <c r="K381" s="119"/>
      <c r="L381" s="101" t="s">
        <v>189</v>
      </c>
      <c r="M381" s="105"/>
      <c r="N381" s="99" t="s">
        <v>190</v>
      </c>
      <c r="O381" s="111">
        <f>IF(D356="単価契約",0,K372-O380)</f>
        <v>0</v>
      </c>
      <c r="P381" s="238"/>
    </row>
    <row r="382" spans="2:16" ht="19.5" customHeight="1" thickBot="1" thickTop="1">
      <c r="B382" s="240"/>
      <c r="C382" s="241"/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242"/>
    </row>
    <row r="383" ht="19.5" customHeight="1">
      <c r="C383" s="436" t="s">
        <v>120</v>
      </c>
    </row>
    <row r="384" ht="19.5" customHeight="1">
      <c r="C384" s="436"/>
    </row>
    <row r="385" ht="19.5" customHeight="1">
      <c r="C385" s="436"/>
    </row>
    <row r="386" ht="19.5" customHeight="1">
      <c r="C386" s="436"/>
    </row>
    <row r="387" ht="19.5" customHeight="1">
      <c r="C387" s="436"/>
    </row>
    <row r="388" ht="19.5" customHeight="1">
      <c r="C388" s="436"/>
    </row>
    <row r="389" ht="19.5" customHeight="1">
      <c r="C389" s="436"/>
    </row>
    <row r="390" ht="19.5" customHeight="1">
      <c r="C390" s="436"/>
    </row>
    <row r="391" ht="19.5" customHeight="1">
      <c r="C391" s="436"/>
    </row>
    <row r="392" ht="19.5" customHeight="1">
      <c r="C392" s="436"/>
    </row>
    <row r="393" ht="12" customHeight="1">
      <c r="C393" s="436"/>
    </row>
    <row r="394" ht="12" customHeight="1">
      <c r="C394" s="436"/>
    </row>
    <row r="395" ht="12" customHeight="1">
      <c r="C395" s="436"/>
    </row>
    <row r="396" ht="12" customHeight="1">
      <c r="C396" s="436"/>
    </row>
    <row r="397" ht="12" customHeight="1">
      <c r="C397" s="436"/>
    </row>
    <row r="398" ht="12" customHeight="1">
      <c r="C398" s="436"/>
    </row>
    <row r="399" ht="12" customHeight="1">
      <c r="C399" s="436"/>
    </row>
    <row r="400" ht="12" customHeight="1">
      <c r="C400" s="436"/>
    </row>
    <row r="401" ht="12" customHeight="1">
      <c r="C401" s="436"/>
    </row>
    <row r="402" ht="12" customHeight="1">
      <c r="C402" s="437"/>
    </row>
    <row r="403" spans="2:20" ht="17.25" customHeight="1" thickBot="1">
      <c r="B403" s="80"/>
      <c r="C403" s="388" t="s">
        <v>118</v>
      </c>
      <c r="D403" s="388"/>
      <c r="E403" s="388"/>
      <c r="F403" s="388"/>
      <c r="G403" s="388"/>
      <c r="H403" s="388"/>
      <c r="I403" s="390">
        <f>I346+1</f>
        <v>8</v>
      </c>
      <c r="J403" s="390"/>
      <c r="K403" s="81"/>
      <c r="L403" s="81"/>
      <c r="M403" s="81"/>
      <c r="N403" s="81"/>
      <c r="O403" s="81"/>
      <c r="P403" s="82"/>
      <c r="T403" s="1" t="s">
        <v>206</v>
      </c>
    </row>
    <row r="404" spans="2:20" ht="17.25" customHeight="1" thickTop="1">
      <c r="B404" s="2"/>
      <c r="C404" s="389"/>
      <c r="D404" s="389"/>
      <c r="E404" s="389"/>
      <c r="F404" s="389"/>
      <c r="G404" s="389"/>
      <c r="H404" s="389"/>
      <c r="I404" s="391"/>
      <c r="J404" s="391"/>
      <c r="K404" s="4"/>
      <c r="L404" s="395" t="s">
        <v>119</v>
      </c>
      <c r="M404" s="396"/>
      <c r="N404" s="396"/>
      <c r="O404" s="396"/>
      <c r="P404" s="397"/>
      <c r="T404" s="1" t="s">
        <v>207</v>
      </c>
    </row>
    <row r="405" spans="2:16" ht="9.75" customHeight="1">
      <c r="B405" s="2"/>
      <c r="C405" s="4"/>
      <c r="D405" s="4"/>
      <c r="E405" s="4"/>
      <c r="F405" s="4"/>
      <c r="G405" s="4"/>
      <c r="H405" s="4"/>
      <c r="I405" s="4"/>
      <c r="J405" s="4"/>
      <c r="K405" s="4"/>
      <c r="L405" s="398"/>
      <c r="M405" s="399"/>
      <c r="N405" s="399"/>
      <c r="O405" s="399"/>
      <c r="P405" s="400"/>
    </row>
    <row r="406" spans="2:16" ht="17.25" customHeight="1">
      <c r="B406" s="2"/>
      <c r="C406" s="78" t="s">
        <v>15</v>
      </c>
      <c r="D406" s="404">
        <v>44135</v>
      </c>
      <c r="E406" s="405"/>
      <c r="F406" s="405"/>
      <c r="G406" s="405"/>
      <c r="H406" s="405"/>
      <c r="I406" s="406"/>
      <c r="J406" s="121"/>
      <c r="K406" s="4"/>
      <c r="L406" s="398"/>
      <c r="M406" s="399"/>
      <c r="N406" s="399"/>
      <c r="O406" s="399"/>
      <c r="P406" s="400"/>
    </row>
    <row r="407" spans="2:16" ht="11.25" customHeight="1" thickBot="1">
      <c r="B407" s="2"/>
      <c r="C407" s="81"/>
      <c r="D407" s="81"/>
      <c r="E407" s="81"/>
      <c r="F407" s="81"/>
      <c r="G407" s="81"/>
      <c r="H407" s="81"/>
      <c r="I407" s="93"/>
      <c r="J407" s="94"/>
      <c r="K407" s="4"/>
      <c r="L407" s="401"/>
      <c r="M407" s="402"/>
      <c r="N407" s="402"/>
      <c r="O407" s="402"/>
      <c r="P407" s="403"/>
    </row>
    <row r="408" spans="2:20" ht="12" customHeight="1" thickTop="1">
      <c r="B408" s="2"/>
      <c r="C408" s="4"/>
      <c r="D408" s="4"/>
      <c r="E408" s="4"/>
      <c r="F408" s="4"/>
      <c r="G408" s="4"/>
      <c r="H408" s="4"/>
      <c r="I408" s="4"/>
      <c r="J408" s="4"/>
      <c r="K408" s="4"/>
      <c r="L408" s="112"/>
      <c r="M408" s="112"/>
      <c r="N408" s="112"/>
      <c r="O408" s="112"/>
      <c r="P408" s="3"/>
      <c r="Q408" s="90"/>
      <c r="R408" s="90"/>
      <c r="S408" s="90"/>
      <c r="T408" s="90"/>
    </row>
    <row r="409" spans="2:20" ht="17.25" customHeight="1" thickBot="1">
      <c r="B409" s="2"/>
      <c r="C409" s="4" t="s">
        <v>69</v>
      </c>
      <c r="D409" s="4"/>
      <c r="E409" s="4"/>
      <c r="F409" s="4"/>
      <c r="G409" s="4"/>
      <c r="H409" s="4"/>
      <c r="I409" s="4"/>
      <c r="J409" s="4"/>
      <c r="K409" s="4"/>
      <c r="L409" s="112"/>
      <c r="M409" s="112"/>
      <c r="N409" s="112"/>
      <c r="O409" s="112"/>
      <c r="P409" s="3"/>
      <c r="Q409" s="90"/>
      <c r="R409" s="90"/>
      <c r="S409" s="90"/>
      <c r="T409" s="90"/>
    </row>
    <row r="410" spans="2:19" ht="17.25" customHeight="1">
      <c r="B410" s="243" t="s">
        <v>194</v>
      </c>
      <c r="C410" s="232" t="s">
        <v>139</v>
      </c>
      <c r="D410" s="382"/>
      <c r="E410" s="383"/>
      <c r="F410" s="383"/>
      <c r="G410" s="383"/>
      <c r="H410" s="383"/>
      <c r="I410" s="383"/>
      <c r="J410" s="384"/>
      <c r="K410" s="233"/>
      <c r="L410" s="234"/>
      <c r="M410" s="235" t="s">
        <v>140</v>
      </c>
      <c r="N410" s="233"/>
      <c r="O410" s="233"/>
      <c r="P410" s="236"/>
      <c r="R410" s="244"/>
      <c r="S410" s="4" t="s">
        <v>197</v>
      </c>
    </row>
    <row r="411" spans="2:19" ht="17.25" customHeight="1">
      <c r="B411" s="237"/>
      <c r="C411" s="78" t="s">
        <v>141</v>
      </c>
      <c r="D411" s="274"/>
      <c r="E411" s="275"/>
      <c r="F411" s="275"/>
      <c r="G411" s="275"/>
      <c r="H411" s="275"/>
      <c r="I411" s="275"/>
      <c r="J411" s="275"/>
      <c r="K411" s="275"/>
      <c r="L411" s="276"/>
      <c r="M411" s="438" t="s">
        <v>259</v>
      </c>
      <c r="N411" s="439"/>
      <c r="O411" s="439"/>
      <c r="P411" s="238"/>
      <c r="R411" s="245"/>
      <c r="S411" s="1" t="s">
        <v>198</v>
      </c>
    </row>
    <row r="412" spans="2:16" ht="17.25" customHeight="1" thickBot="1">
      <c r="B412" s="237"/>
      <c r="C412" s="78" t="s">
        <v>142</v>
      </c>
      <c r="D412" s="385"/>
      <c r="E412" s="386"/>
      <c r="F412" s="386"/>
      <c r="G412" s="386"/>
      <c r="H412" s="387"/>
      <c r="I412" s="228"/>
      <c r="J412" s="229"/>
      <c r="K412" s="266" t="str">
        <f>TEXT(D412,"00000")</f>
        <v>00000</v>
      </c>
      <c r="L412" s="227"/>
      <c r="M412" s="226"/>
      <c r="N412" s="226"/>
      <c r="O412" s="226"/>
      <c r="P412" s="238"/>
    </row>
    <row r="413" spans="2:21" ht="17.25" customHeight="1">
      <c r="B413" s="237"/>
      <c r="C413" s="78" t="s">
        <v>143</v>
      </c>
      <c r="D413" s="431"/>
      <c r="E413" s="432"/>
      <c r="F413" s="432"/>
      <c r="G413" s="432"/>
      <c r="H413" s="432"/>
      <c r="I413" s="432"/>
      <c r="J413" s="433"/>
      <c r="K413" s="226" t="s">
        <v>144</v>
      </c>
      <c r="L413" s="230"/>
      <c r="M413" s="226"/>
      <c r="N413" s="226"/>
      <c r="O413" s="226"/>
      <c r="P413" s="238"/>
      <c r="R413" s="246" t="s">
        <v>192</v>
      </c>
      <c r="S413" s="247"/>
      <c r="T413" s="247"/>
      <c r="U413" s="248"/>
    </row>
    <row r="414" spans="2:21" ht="17.25" customHeight="1">
      <c r="B414" s="237"/>
      <c r="C414" s="78"/>
      <c r="D414" s="434" t="s">
        <v>145</v>
      </c>
      <c r="E414" s="435"/>
      <c r="F414" s="435"/>
      <c r="G414" s="435"/>
      <c r="H414" s="435"/>
      <c r="I414" s="435"/>
      <c r="J414" s="435"/>
      <c r="K414" s="224" t="s">
        <v>146</v>
      </c>
      <c r="L414" s="224" t="s">
        <v>147</v>
      </c>
      <c r="M414" s="224" t="s">
        <v>148</v>
      </c>
      <c r="N414" s="123" t="s">
        <v>149</v>
      </c>
      <c r="O414" s="226"/>
      <c r="P414" s="238"/>
      <c r="R414" s="249"/>
      <c r="S414" s="4" t="s">
        <v>193</v>
      </c>
      <c r="T414" s="4"/>
      <c r="U414" s="250"/>
    </row>
    <row r="415" spans="2:21" ht="17.25" customHeight="1">
      <c r="B415" s="237"/>
      <c r="C415" s="78" t="s">
        <v>150</v>
      </c>
      <c r="D415" s="423"/>
      <c r="E415" s="424"/>
      <c r="F415" s="424"/>
      <c r="G415" s="424"/>
      <c r="H415" s="424"/>
      <c r="I415" s="424"/>
      <c r="J415" s="424"/>
      <c r="K415" s="221"/>
      <c r="L415" s="124"/>
      <c r="M415" s="124"/>
      <c r="N415" s="122"/>
      <c r="O415" s="225"/>
      <c r="P415" s="238"/>
      <c r="Q415" s="4"/>
      <c r="R415" s="249" t="s">
        <v>195</v>
      </c>
      <c r="S415" s="4"/>
      <c r="T415" s="4"/>
      <c r="U415" s="250"/>
    </row>
    <row r="416" spans="2:21" ht="17.25" customHeight="1">
      <c r="B416" s="237"/>
      <c r="C416" s="78" t="s">
        <v>151</v>
      </c>
      <c r="D416" s="423"/>
      <c r="E416" s="424"/>
      <c r="F416" s="424"/>
      <c r="G416" s="424"/>
      <c r="H416" s="424"/>
      <c r="I416" s="424"/>
      <c r="J416" s="424"/>
      <c r="K416" s="221"/>
      <c r="L416" s="124"/>
      <c r="M416" s="124"/>
      <c r="N416" s="122"/>
      <c r="O416" s="225"/>
      <c r="P416" s="238"/>
      <c r="Q416" s="4"/>
      <c r="R416" s="249"/>
      <c r="S416" s="4"/>
      <c r="T416" s="4"/>
      <c r="U416" s="250"/>
    </row>
    <row r="417" spans="2:21" ht="17.25" customHeight="1">
      <c r="B417" s="237"/>
      <c r="C417" s="78" t="s">
        <v>152</v>
      </c>
      <c r="D417" s="419"/>
      <c r="E417" s="420"/>
      <c r="F417" s="420"/>
      <c r="G417" s="420"/>
      <c r="H417" s="420"/>
      <c r="I417" s="420"/>
      <c r="J417" s="420"/>
      <c r="K417" s="222"/>
      <c r="L417" s="125"/>
      <c r="M417" s="125"/>
      <c r="N417" s="122"/>
      <c r="O417" s="225"/>
      <c r="P417" s="238"/>
      <c r="Q417" s="4"/>
      <c r="R417" s="249"/>
      <c r="S417" s="4"/>
      <c r="T417" s="4"/>
      <c r="U417" s="250"/>
    </row>
    <row r="418" spans="2:21" ht="17.25" customHeight="1">
      <c r="B418" s="237"/>
      <c r="C418" s="78" t="s">
        <v>153</v>
      </c>
      <c r="D418" s="419"/>
      <c r="E418" s="420"/>
      <c r="F418" s="420"/>
      <c r="G418" s="420"/>
      <c r="H418" s="420"/>
      <c r="I418" s="420"/>
      <c r="J418" s="420"/>
      <c r="K418" s="222"/>
      <c r="L418" s="125"/>
      <c r="M418" s="125"/>
      <c r="N418" s="122"/>
      <c r="O418" s="225"/>
      <c r="P418" s="238"/>
      <c r="Q418" s="4"/>
      <c r="R418" s="249"/>
      <c r="S418" s="4"/>
      <c r="T418" s="4"/>
      <c r="U418" s="250"/>
    </row>
    <row r="419" spans="2:21" ht="17.25" customHeight="1">
      <c r="B419" s="237"/>
      <c r="C419" s="78" t="s">
        <v>154</v>
      </c>
      <c r="D419" s="419"/>
      <c r="E419" s="420"/>
      <c r="F419" s="420"/>
      <c r="G419" s="420"/>
      <c r="H419" s="420"/>
      <c r="I419" s="420"/>
      <c r="J419" s="420"/>
      <c r="K419" s="222"/>
      <c r="L419" s="125"/>
      <c r="M419" s="125"/>
      <c r="N419" s="122"/>
      <c r="O419" s="225"/>
      <c r="P419" s="238"/>
      <c r="Q419" s="4"/>
      <c r="R419" s="249"/>
      <c r="S419" s="4"/>
      <c r="T419" s="4"/>
      <c r="U419" s="250"/>
    </row>
    <row r="420" spans="2:21" ht="17.25" customHeight="1">
      <c r="B420" s="237"/>
      <c r="C420" s="78" t="s">
        <v>155</v>
      </c>
      <c r="D420" s="423"/>
      <c r="E420" s="424"/>
      <c r="F420" s="424"/>
      <c r="G420" s="424"/>
      <c r="H420" s="424"/>
      <c r="I420" s="424"/>
      <c r="J420" s="424"/>
      <c r="K420" s="221"/>
      <c r="L420" s="124"/>
      <c r="M420" s="124"/>
      <c r="N420" s="122"/>
      <c r="O420" s="225"/>
      <c r="P420" s="238"/>
      <c r="Q420" s="4"/>
      <c r="R420" s="249"/>
      <c r="S420" s="4"/>
      <c r="T420" s="4"/>
      <c r="U420" s="250"/>
    </row>
    <row r="421" spans="2:21" ht="17.25" customHeight="1">
      <c r="B421" s="237"/>
      <c r="C421" s="78" t="s">
        <v>156</v>
      </c>
      <c r="D421" s="423"/>
      <c r="E421" s="424"/>
      <c r="F421" s="424"/>
      <c r="G421" s="424"/>
      <c r="H421" s="424"/>
      <c r="I421" s="424"/>
      <c r="J421" s="424"/>
      <c r="K421" s="221"/>
      <c r="L421" s="124"/>
      <c r="M421" s="124"/>
      <c r="N421" s="122"/>
      <c r="O421" s="225"/>
      <c r="P421" s="238"/>
      <c r="Q421" s="4"/>
      <c r="R421" s="249"/>
      <c r="S421" s="4"/>
      <c r="T421" s="4"/>
      <c r="U421" s="250"/>
    </row>
    <row r="422" spans="2:21" ht="17.25" customHeight="1">
      <c r="B422" s="237"/>
      <c r="C422" s="78" t="s">
        <v>157</v>
      </c>
      <c r="D422" s="423"/>
      <c r="E422" s="424"/>
      <c r="F422" s="424"/>
      <c r="G422" s="424"/>
      <c r="H422" s="424"/>
      <c r="I422" s="424"/>
      <c r="J422" s="424"/>
      <c r="K422" s="221"/>
      <c r="L422" s="124"/>
      <c r="M422" s="124"/>
      <c r="N422" s="122"/>
      <c r="O422" s="225"/>
      <c r="P422" s="238"/>
      <c r="Q422" s="4"/>
      <c r="R422" s="249"/>
      <c r="S422" s="4"/>
      <c r="T422" s="4"/>
      <c r="U422" s="250"/>
    </row>
    <row r="423" spans="2:21" ht="17.25" customHeight="1">
      <c r="B423" s="237"/>
      <c r="C423" s="78" t="s">
        <v>158</v>
      </c>
      <c r="D423" s="419"/>
      <c r="E423" s="420"/>
      <c r="F423" s="420"/>
      <c r="G423" s="420"/>
      <c r="H423" s="420"/>
      <c r="I423" s="420"/>
      <c r="J423" s="420"/>
      <c r="K423" s="222"/>
      <c r="L423" s="125"/>
      <c r="M423" s="125"/>
      <c r="N423" s="122"/>
      <c r="O423" s="225"/>
      <c r="P423" s="238"/>
      <c r="Q423" s="4"/>
      <c r="R423" s="249"/>
      <c r="S423" s="4"/>
      <c r="T423" s="4"/>
      <c r="U423" s="250"/>
    </row>
    <row r="424" spans="2:21" ht="17.25" customHeight="1">
      <c r="B424" s="237"/>
      <c r="C424" s="95" t="s">
        <v>159</v>
      </c>
      <c r="D424" s="425">
        <f>SUM(N415:N423)</f>
        <v>0</v>
      </c>
      <c r="E424" s="426"/>
      <c r="F424" s="426"/>
      <c r="G424" s="426"/>
      <c r="H424" s="426"/>
      <c r="I424" s="426"/>
      <c r="J424" s="427"/>
      <c r="K424" s="255" t="s">
        <v>160</v>
      </c>
      <c r="L424" s="198">
        <f>IF(ISERR((O437+D424)/D413),"",(O437+D424)/D413)</f>
      </c>
      <c r="M424" s="231" t="s">
        <v>162</v>
      </c>
      <c r="N424" s="231"/>
      <c r="O424" s="231"/>
      <c r="P424" s="239"/>
      <c r="Q424" s="197"/>
      <c r="R424" s="249" t="s">
        <v>196</v>
      </c>
      <c r="S424" s="4"/>
      <c r="T424" s="4"/>
      <c r="U424" s="250"/>
    </row>
    <row r="425" spans="2:21" ht="17.25" customHeight="1">
      <c r="B425" s="237"/>
      <c r="C425" s="96" t="s">
        <v>161</v>
      </c>
      <c r="D425" s="428">
        <f>ROUNDDOWN(D424*0.08,0)</f>
        <v>0</v>
      </c>
      <c r="E425" s="429"/>
      <c r="F425" s="429"/>
      <c r="G425" s="429"/>
      <c r="H425" s="429"/>
      <c r="I425" s="429"/>
      <c r="J425" s="430"/>
      <c r="K425" s="256">
        <v>0.08</v>
      </c>
      <c r="L425" s="260" t="s">
        <v>219</v>
      </c>
      <c r="M425" s="231"/>
      <c r="N425" s="231"/>
      <c r="O425" s="231"/>
      <c r="P425" s="239"/>
      <c r="Q425" s="197"/>
      <c r="R425" s="249" t="s">
        <v>199</v>
      </c>
      <c r="S425" s="4"/>
      <c r="T425" s="4"/>
      <c r="U425" s="250"/>
    </row>
    <row r="426" spans="2:21" ht="17.25" customHeight="1">
      <c r="B426" s="237"/>
      <c r="C426" s="97" t="s">
        <v>163</v>
      </c>
      <c r="D426" s="410">
        <f>SUM(D424:D425)</f>
        <v>0</v>
      </c>
      <c r="E426" s="411"/>
      <c r="F426" s="411"/>
      <c r="G426" s="411"/>
      <c r="H426" s="411"/>
      <c r="I426" s="411"/>
      <c r="J426" s="412"/>
      <c r="K426" s="226"/>
      <c r="L426" s="226" t="s">
        <v>220</v>
      </c>
      <c r="M426" s="226"/>
      <c r="N426" s="226"/>
      <c r="O426" s="226"/>
      <c r="P426" s="238"/>
      <c r="R426" s="249"/>
      <c r="S426" s="4"/>
      <c r="T426" s="4"/>
      <c r="U426" s="250"/>
    </row>
    <row r="427" spans="2:21" ht="18" customHeight="1">
      <c r="B427" s="237"/>
      <c r="C427" s="226"/>
      <c r="D427" s="226"/>
      <c r="E427" s="226"/>
      <c r="F427" s="226"/>
      <c r="G427" s="226"/>
      <c r="H427" s="226"/>
      <c r="I427" s="226"/>
      <c r="J427" s="226"/>
      <c r="K427" s="226"/>
      <c r="L427" s="226"/>
      <c r="M427" s="226"/>
      <c r="N427" s="226"/>
      <c r="O427" s="226"/>
      <c r="P427" s="238"/>
      <c r="R427" s="249" t="s">
        <v>201</v>
      </c>
      <c r="S427" s="4"/>
      <c r="T427" s="4"/>
      <c r="U427" s="250"/>
    </row>
    <row r="428" spans="2:21" ht="18" customHeight="1" thickBot="1">
      <c r="B428" s="237"/>
      <c r="C428" s="226"/>
      <c r="D428" s="226" t="s">
        <v>164</v>
      </c>
      <c r="E428" s="226"/>
      <c r="F428" s="226"/>
      <c r="G428" s="226"/>
      <c r="H428" s="226"/>
      <c r="I428" s="226"/>
      <c r="J428" s="226"/>
      <c r="K428" s="226"/>
      <c r="L428" s="226"/>
      <c r="M428" s="226"/>
      <c r="N428" s="226"/>
      <c r="O428" s="226"/>
      <c r="P428" s="238"/>
      <c r="R428" s="249" t="s">
        <v>200</v>
      </c>
      <c r="S428" s="4"/>
      <c r="T428" s="4"/>
      <c r="U428" s="250"/>
    </row>
    <row r="429" spans="2:21" ht="18" customHeight="1" thickBot="1" thickTop="1">
      <c r="B429" s="237"/>
      <c r="C429" s="226"/>
      <c r="D429" s="413" t="s">
        <v>143</v>
      </c>
      <c r="E429" s="414"/>
      <c r="F429" s="414"/>
      <c r="G429" s="414"/>
      <c r="H429" s="414"/>
      <c r="I429" s="414"/>
      <c r="J429" s="415"/>
      <c r="K429" s="120">
        <f>D413</f>
        <v>0</v>
      </c>
      <c r="L429" s="223"/>
      <c r="M429" s="223"/>
      <c r="N429" s="223"/>
      <c r="O429" s="100"/>
      <c r="P429" s="238"/>
      <c r="R429" s="251" t="s">
        <v>202</v>
      </c>
      <c r="S429" s="252"/>
      <c r="T429" s="252"/>
      <c r="U429" s="253"/>
    </row>
    <row r="430" spans="2:16" ht="19.5" customHeight="1">
      <c r="B430" s="237"/>
      <c r="C430" s="226"/>
      <c r="D430" s="416" t="s">
        <v>165</v>
      </c>
      <c r="E430" s="417"/>
      <c r="F430" s="417"/>
      <c r="G430" s="417"/>
      <c r="H430" s="417"/>
      <c r="I430" s="417"/>
      <c r="J430" s="418"/>
      <c r="K430" s="118"/>
      <c r="L430" s="95" t="s">
        <v>166</v>
      </c>
      <c r="M430" s="104"/>
      <c r="N430" s="95" t="s">
        <v>167</v>
      </c>
      <c r="O430" s="106"/>
      <c r="P430" s="238"/>
    </row>
    <row r="431" spans="2:16" ht="19.5" customHeight="1">
      <c r="B431" s="237"/>
      <c r="C431" s="226"/>
      <c r="D431" s="392" t="s">
        <v>168</v>
      </c>
      <c r="E431" s="393"/>
      <c r="F431" s="393"/>
      <c r="G431" s="393"/>
      <c r="H431" s="393"/>
      <c r="I431" s="393"/>
      <c r="J431" s="394"/>
      <c r="K431" s="103"/>
      <c r="L431" s="96" t="s">
        <v>169</v>
      </c>
      <c r="M431" s="102"/>
      <c r="N431" s="96" t="s">
        <v>170</v>
      </c>
      <c r="O431" s="107"/>
      <c r="P431" s="238"/>
    </row>
    <row r="432" spans="2:16" ht="19.5" customHeight="1">
      <c r="B432" s="237"/>
      <c r="C432" s="226"/>
      <c r="D432" s="392" t="s">
        <v>171</v>
      </c>
      <c r="E432" s="393"/>
      <c r="F432" s="393"/>
      <c r="G432" s="393"/>
      <c r="H432" s="393"/>
      <c r="I432" s="393"/>
      <c r="J432" s="394"/>
      <c r="K432" s="103"/>
      <c r="L432" s="96" t="s">
        <v>172</v>
      </c>
      <c r="M432" s="102"/>
      <c r="N432" s="96" t="s">
        <v>173</v>
      </c>
      <c r="O432" s="107"/>
      <c r="P432" s="238"/>
    </row>
    <row r="433" spans="2:16" ht="19.5" customHeight="1">
      <c r="B433" s="237"/>
      <c r="C433" s="226"/>
      <c r="D433" s="392" t="s">
        <v>174</v>
      </c>
      <c r="E433" s="393"/>
      <c r="F433" s="393"/>
      <c r="G433" s="393"/>
      <c r="H433" s="393"/>
      <c r="I433" s="393"/>
      <c r="J433" s="394"/>
      <c r="K433" s="103"/>
      <c r="L433" s="96" t="s">
        <v>175</v>
      </c>
      <c r="M433" s="102"/>
      <c r="N433" s="96" t="s">
        <v>176</v>
      </c>
      <c r="O433" s="107"/>
      <c r="P433" s="238"/>
    </row>
    <row r="434" spans="2:16" ht="19.5" customHeight="1">
      <c r="B434" s="237"/>
      <c r="C434" s="226"/>
      <c r="D434" s="392" t="s">
        <v>177</v>
      </c>
      <c r="E434" s="393"/>
      <c r="F434" s="393"/>
      <c r="G434" s="393"/>
      <c r="H434" s="393"/>
      <c r="I434" s="393"/>
      <c r="J434" s="394"/>
      <c r="K434" s="103"/>
      <c r="L434" s="96" t="s">
        <v>178</v>
      </c>
      <c r="M434" s="102"/>
      <c r="N434" s="96" t="s">
        <v>179</v>
      </c>
      <c r="O434" s="107"/>
      <c r="P434" s="238"/>
    </row>
    <row r="435" spans="2:16" ht="19.5" customHeight="1">
      <c r="B435" s="237"/>
      <c r="C435" s="226"/>
      <c r="D435" s="392" t="s">
        <v>180</v>
      </c>
      <c r="E435" s="393"/>
      <c r="F435" s="393"/>
      <c r="G435" s="393"/>
      <c r="H435" s="393"/>
      <c r="I435" s="393"/>
      <c r="J435" s="394"/>
      <c r="K435" s="103"/>
      <c r="L435" s="96" t="s">
        <v>181</v>
      </c>
      <c r="M435" s="102"/>
      <c r="N435" s="96" t="s">
        <v>182</v>
      </c>
      <c r="O435" s="107"/>
      <c r="P435" s="238"/>
    </row>
    <row r="436" spans="2:16" ht="19.5" customHeight="1">
      <c r="B436" s="237"/>
      <c r="C436" s="226"/>
      <c r="D436" s="392" t="s">
        <v>183</v>
      </c>
      <c r="E436" s="393"/>
      <c r="F436" s="393"/>
      <c r="G436" s="393"/>
      <c r="H436" s="393"/>
      <c r="I436" s="393"/>
      <c r="J436" s="394"/>
      <c r="K436" s="103"/>
      <c r="L436" s="96" t="s">
        <v>184</v>
      </c>
      <c r="M436" s="102"/>
      <c r="N436" s="108" t="s">
        <v>182</v>
      </c>
      <c r="O436" s="109"/>
      <c r="P436" s="238"/>
    </row>
    <row r="437" spans="2:16" ht="19.5" customHeight="1" thickBot="1">
      <c r="B437" s="237"/>
      <c r="C437" s="226"/>
      <c r="D437" s="392" t="s">
        <v>185</v>
      </c>
      <c r="E437" s="393"/>
      <c r="F437" s="393"/>
      <c r="G437" s="393"/>
      <c r="H437" s="393"/>
      <c r="I437" s="393"/>
      <c r="J437" s="394"/>
      <c r="K437" s="103"/>
      <c r="L437" s="96" t="s">
        <v>186</v>
      </c>
      <c r="M437" s="102"/>
      <c r="N437" s="98" t="s">
        <v>187</v>
      </c>
      <c r="O437" s="110">
        <f>SUM(K430:K438,M430:M438,O430:O436)</f>
        <v>0</v>
      </c>
      <c r="P437" s="238"/>
    </row>
    <row r="438" spans="2:16" ht="19.5" customHeight="1" thickBot="1" thickTop="1">
      <c r="B438" s="237"/>
      <c r="C438" s="226"/>
      <c r="D438" s="407" t="s">
        <v>188</v>
      </c>
      <c r="E438" s="408"/>
      <c r="F438" s="408"/>
      <c r="G438" s="408"/>
      <c r="H438" s="408"/>
      <c r="I438" s="408"/>
      <c r="J438" s="409"/>
      <c r="K438" s="119"/>
      <c r="L438" s="101" t="s">
        <v>189</v>
      </c>
      <c r="M438" s="105"/>
      <c r="N438" s="99" t="s">
        <v>190</v>
      </c>
      <c r="O438" s="111">
        <f>IF(D413="単価契約",0,K429-O437)</f>
        <v>0</v>
      </c>
      <c r="P438" s="238"/>
    </row>
    <row r="439" spans="2:16" ht="19.5" customHeight="1" thickBot="1" thickTop="1">
      <c r="B439" s="240"/>
      <c r="C439" s="241"/>
      <c r="D439" s="241"/>
      <c r="E439" s="241"/>
      <c r="F439" s="241"/>
      <c r="G439" s="241"/>
      <c r="H439" s="241"/>
      <c r="I439" s="241"/>
      <c r="J439" s="241"/>
      <c r="K439" s="241"/>
      <c r="L439" s="241"/>
      <c r="M439" s="241"/>
      <c r="N439" s="241"/>
      <c r="O439" s="241"/>
      <c r="P439" s="242"/>
    </row>
    <row r="440" ht="19.5" customHeight="1">
      <c r="C440" s="436" t="s">
        <v>120</v>
      </c>
    </row>
    <row r="441" ht="19.5" customHeight="1">
      <c r="C441" s="436"/>
    </row>
    <row r="442" ht="19.5" customHeight="1">
      <c r="C442" s="436"/>
    </row>
    <row r="443" ht="19.5" customHeight="1">
      <c r="C443" s="436"/>
    </row>
    <row r="444" ht="19.5" customHeight="1">
      <c r="C444" s="436"/>
    </row>
    <row r="445" ht="19.5" customHeight="1">
      <c r="C445" s="436"/>
    </row>
    <row r="446" ht="19.5" customHeight="1">
      <c r="C446" s="436"/>
    </row>
    <row r="447" ht="19.5" customHeight="1">
      <c r="C447" s="436"/>
    </row>
    <row r="448" ht="19.5" customHeight="1">
      <c r="C448" s="436"/>
    </row>
    <row r="449" ht="19.5" customHeight="1">
      <c r="C449" s="436"/>
    </row>
    <row r="450" ht="12" customHeight="1">
      <c r="C450" s="436"/>
    </row>
    <row r="451" ht="12" customHeight="1">
      <c r="C451" s="436"/>
    </row>
    <row r="452" ht="12" customHeight="1">
      <c r="C452" s="436"/>
    </row>
    <row r="453" ht="12" customHeight="1">
      <c r="C453" s="436"/>
    </row>
    <row r="454" ht="12" customHeight="1">
      <c r="C454" s="436"/>
    </row>
    <row r="455" ht="12" customHeight="1">
      <c r="C455" s="436"/>
    </row>
    <row r="456" ht="12" customHeight="1">
      <c r="C456" s="436"/>
    </row>
    <row r="457" ht="12" customHeight="1">
      <c r="C457" s="436"/>
    </row>
    <row r="458" ht="12" customHeight="1">
      <c r="C458" s="436"/>
    </row>
    <row r="459" ht="12" customHeight="1">
      <c r="C459" s="437"/>
    </row>
    <row r="460" spans="2:20" ht="17.25" customHeight="1" thickBot="1">
      <c r="B460" s="80"/>
      <c r="C460" s="388" t="s">
        <v>118</v>
      </c>
      <c r="D460" s="388"/>
      <c r="E460" s="388"/>
      <c r="F460" s="388"/>
      <c r="G460" s="388"/>
      <c r="H460" s="388"/>
      <c r="I460" s="390">
        <f>I403+1</f>
        <v>9</v>
      </c>
      <c r="J460" s="390"/>
      <c r="K460" s="81"/>
      <c r="L460" s="81"/>
      <c r="M460" s="81"/>
      <c r="N460" s="81"/>
      <c r="O460" s="81"/>
      <c r="P460" s="82"/>
      <c r="T460" s="1" t="s">
        <v>206</v>
      </c>
    </row>
    <row r="461" spans="2:20" ht="17.25" customHeight="1" thickTop="1">
      <c r="B461" s="2"/>
      <c r="C461" s="389"/>
      <c r="D461" s="389"/>
      <c r="E461" s="389"/>
      <c r="F461" s="389"/>
      <c r="G461" s="389"/>
      <c r="H461" s="389"/>
      <c r="I461" s="391"/>
      <c r="J461" s="391"/>
      <c r="K461" s="4"/>
      <c r="L461" s="395" t="s">
        <v>119</v>
      </c>
      <c r="M461" s="396"/>
      <c r="N461" s="396"/>
      <c r="O461" s="396"/>
      <c r="P461" s="397"/>
      <c r="T461" s="1" t="s">
        <v>207</v>
      </c>
    </row>
    <row r="462" spans="2:16" ht="9.75" customHeight="1">
      <c r="B462" s="2"/>
      <c r="C462" s="4"/>
      <c r="D462" s="4"/>
      <c r="E462" s="4"/>
      <c r="F462" s="4"/>
      <c r="G462" s="4"/>
      <c r="H462" s="4"/>
      <c r="I462" s="4"/>
      <c r="J462" s="4"/>
      <c r="K462" s="4"/>
      <c r="L462" s="398"/>
      <c r="M462" s="399"/>
      <c r="N462" s="399"/>
      <c r="O462" s="399"/>
      <c r="P462" s="400"/>
    </row>
    <row r="463" spans="2:16" ht="17.25" customHeight="1">
      <c r="B463" s="2"/>
      <c r="C463" s="78" t="s">
        <v>15</v>
      </c>
      <c r="D463" s="404">
        <v>44135</v>
      </c>
      <c r="E463" s="405"/>
      <c r="F463" s="405"/>
      <c r="G463" s="405"/>
      <c r="H463" s="405"/>
      <c r="I463" s="406"/>
      <c r="J463" s="121"/>
      <c r="K463" s="4"/>
      <c r="L463" s="398"/>
      <c r="M463" s="399"/>
      <c r="N463" s="399"/>
      <c r="O463" s="399"/>
      <c r="P463" s="400"/>
    </row>
    <row r="464" spans="2:16" ht="11.25" customHeight="1" thickBot="1">
      <c r="B464" s="2"/>
      <c r="C464" s="81"/>
      <c r="D464" s="81"/>
      <c r="E464" s="81"/>
      <c r="F464" s="81"/>
      <c r="G464" s="81"/>
      <c r="H464" s="81"/>
      <c r="I464" s="93"/>
      <c r="J464" s="94"/>
      <c r="K464" s="4"/>
      <c r="L464" s="401"/>
      <c r="M464" s="402"/>
      <c r="N464" s="402"/>
      <c r="O464" s="402"/>
      <c r="P464" s="403"/>
    </row>
    <row r="465" spans="2:20" ht="12" customHeight="1" thickTop="1">
      <c r="B465" s="2"/>
      <c r="C465" s="4"/>
      <c r="D465" s="4"/>
      <c r="E465" s="4"/>
      <c r="F465" s="4"/>
      <c r="G465" s="4"/>
      <c r="H465" s="4"/>
      <c r="I465" s="4"/>
      <c r="J465" s="4"/>
      <c r="K465" s="4"/>
      <c r="L465" s="112"/>
      <c r="M465" s="112"/>
      <c r="N465" s="112"/>
      <c r="O465" s="112"/>
      <c r="P465" s="3"/>
      <c r="Q465" s="90"/>
      <c r="R465" s="90"/>
      <c r="S465" s="90"/>
      <c r="T465" s="90"/>
    </row>
    <row r="466" spans="2:20" ht="17.25" customHeight="1" thickBot="1">
      <c r="B466" s="2"/>
      <c r="C466" s="4" t="s">
        <v>69</v>
      </c>
      <c r="D466" s="4"/>
      <c r="E466" s="4"/>
      <c r="F466" s="4"/>
      <c r="G466" s="4"/>
      <c r="H466" s="4"/>
      <c r="I466" s="4"/>
      <c r="J466" s="4"/>
      <c r="K466" s="4"/>
      <c r="L466" s="112"/>
      <c r="M466" s="112"/>
      <c r="N466" s="112"/>
      <c r="O466" s="112"/>
      <c r="P466" s="3"/>
      <c r="Q466" s="90"/>
      <c r="R466" s="90"/>
      <c r="S466" s="90"/>
      <c r="T466" s="90"/>
    </row>
    <row r="467" spans="2:19" ht="17.25" customHeight="1">
      <c r="B467" s="243" t="s">
        <v>194</v>
      </c>
      <c r="C467" s="232" t="s">
        <v>139</v>
      </c>
      <c r="D467" s="382"/>
      <c r="E467" s="383"/>
      <c r="F467" s="383"/>
      <c r="G467" s="383"/>
      <c r="H467" s="383"/>
      <c r="I467" s="383"/>
      <c r="J467" s="384"/>
      <c r="K467" s="233"/>
      <c r="L467" s="234"/>
      <c r="M467" s="235" t="s">
        <v>140</v>
      </c>
      <c r="N467" s="233"/>
      <c r="O467" s="233"/>
      <c r="P467" s="236"/>
      <c r="R467" s="244"/>
      <c r="S467" s="4" t="s">
        <v>197</v>
      </c>
    </row>
    <row r="468" spans="2:19" ht="17.25" customHeight="1">
      <c r="B468" s="237"/>
      <c r="C468" s="78" t="s">
        <v>141</v>
      </c>
      <c r="D468" s="274"/>
      <c r="E468" s="275"/>
      <c r="F468" s="275"/>
      <c r="G468" s="275"/>
      <c r="H468" s="275"/>
      <c r="I468" s="275"/>
      <c r="J468" s="275"/>
      <c r="K468" s="275"/>
      <c r="L468" s="276"/>
      <c r="M468" s="438" t="s">
        <v>259</v>
      </c>
      <c r="N468" s="439"/>
      <c r="O468" s="439"/>
      <c r="P468" s="238"/>
      <c r="R468" s="245"/>
      <c r="S468" s="1" t="s">
        <v>198</v>
      </c>
    </row>
    <row r="469" spans="2:16" ht="17.25" customHeight="1" thickBot="1">
      <c r="B469" s="237"/>
      <c r="C469" s="78" t="s">
        <v>142</v>
      </c>
      <c r="D469" s="385"/>
      <c r="E469" s="386"/>
      <c r="F469" s="386"/>
      <c r="G469" s="386"/>
      <c r="H469" s="387"/>
      <c r="I469" s="228"/>
      <c r="J469" s="229"/>
      <c r="K469" s="266" t="str">
        <f>TEXT(D469,"00000")</f>
        <v>00000</v>
      </c>
      <c r="L469" s="227"/>
      <c r="M469" s="226"/>
      <c r="N469" s="226"/>
      <c r="O469" s="226"/>
      <c r="P469" s="238"/>
    </row>
    <row r="470" spans="2:21" ht="17.25" customHeight="1">
      <c r="B470" s="237"/>
      <c r="C470" s="78" t="s">
        <v>143</v>
      </c>
      <c r="D470" s="431"/>
      <c r="E470" s="432"/>
      <c r="F470" s="432"/>
      <c r="G470" s="432"/>
      <c r="H470" s="432"/>
      <c r="I470" s="432"/>
      <c r="J470" s="433"/>
      <c r="K470" s="226" t="s">
        <v>144</v>
      </c>
      <c r="L470" s="230"/>
      <c r="M470" s="226"/>
      <c r="N470" s="226"/>
      <c r="O470" s="226"/>
      <c r="P470" s="238"/>
      <c r="R470" s="246" t="s">
        <v>192</v>
      </c>
      <c r="S470" s="247"/>
      <c r="T470" s="247"/>
      <c r="U470" s="248"/>
    </row>
    <row r="471" spans="2:21" ht="17.25" customHeight="1">
      <c r="B471" s="237"/>
      <c r="C471" s="78"/>
      <c r="D471" s="434" t="s">
        <v>145</v>
      </c>
      <c r="E471" s="435"/>
      <c r="F471" s="435"/>
      <c r="G471" s="435"/>
      <c r="H471" s="435"/>
      <c r="I471" s="435"/>
      <c r="J471" s="435"/>
      <c r="K471" s="224" t="s">
        <v>146</v>
      </c>
      <c r="L471" s="224" t="s">
        <v>147</v>
      </c>
      <c r="M471" s="224" t="s">
        <v>148</v>
      </c>
      <c r="N471" s="123" t="s">
        <v>149</v>
      </c>
      <c r="O471" s="226"/>
      <c r="P471" s="238"/>
      <c r="R471" s="249"/>
      <c r="S471" s="4" t="s">
        <v>193</v>
      </c>
      <c r="T471" s="4"/>
      <c r="U471" s="250"/>
    </row>
    <row r="472" spans="2:21" ht="17.25" customHeight="1">
      <c r="B472" s="237"/>
      <c r="C472" s="78" t="s">
        <v>150</v>
      </c>
      <c r="D472" s="423"/>
      <c r="E472" s="424"/>
      <c r="F472" s="424"/>
      <c r="G472" s="424"/>
      <c r="H472" s="424"/>
      <c r="I472" s="424"/>
      <c r="J472" s="424"/>
      <c r="K472" s="221"/>
      <c r="L472" s="124"/>
      <c r="M472" s="124"/>
      <c r="N472" s="122"/>
      <c r="O472" s="225"/>
      <c r="P472" s="238"/>
      <c r="Q472" s="4"/>
      <c r="R472" s="249" t="s">
        <v>195</v>
      </c>
      <c r="S472" s="4"/>
      <c r="T472" s="4"/>
      <c r="U472" s="250"/>
    </row>
    <row r="473" spans="2:21" ht="17.25" customHeight="1">
      <c r="B473" s="237"/>
      <c r="C473" s="78" t="s">
        <v>151</v>
      </c>
      <c r="D473" s="423"/>
      <c r="E473" s="424"/>
      <c r="F473" s="424"/>
      <c r="G473" s="424"/>
      <c r="H473" s="424"/>
      <c r="I473" s="424"/>
      <c r="J473" s="424"/>
      <c r="K473" s="221"/>
      <c r="L473" s="124"/>
      <c r="M473" s="124"/>
      <c r="N473" s="122"/>
      <c r="O473" s="225"/>
      <c r="P473" s="238"/>
      <c r="Q473" s="4"/>
      <c r="R473" s="249"/>
      <c r="S473" s="4"/>
      <c r="T473" s="4"/>
      <c r="U473" s="250"/>
    </row>
    <row r="474" spans="2:21" ht="17.25" customHeight="1">
      <c r="B474" s="237"/>
      <c r="C474" s="78" t="s">
        <v>152</v>
      </c>
      <c r="D474" s="419"/>
      <c r="E474" s="420"/>
      <c r="F474" s="420"/>
      <c r="G474" s="420"/>
      <c r="H474" s="420"/>
      <c r="I474" s="420"/>
      <c r="J474" s="420"/>
      <c r="K474" s="222"/>
      <c r="L474" s="125"/>
      <c r="M474" s="125"/>
      <c r="N474" s="122"/>
      <c r="O474" s="225"/>
      <c r="P474" s="238"/>
      <c r="Q474" s="4"/>
      <c r="R474" s="249"/>
      <c r="S474" s="4"/>
      <c r="T474" s="4"/>
      <c r="U474" s="250"/>
    </row>
    <row r="475" spans="2:21" ht="17.25" customHeight="1">
      <c r="B475" s="237"/>
      <c r="C475" s="78" t="s">
        <v>153</v>
      </c>
      <c r="D475" s="419"/>
      <c r="E475" s="420"/>
      <c r="F475" s="420"/>
      <c r="G475" s="420"/>
      <c r="H475" s="420"/>
      <c r="I475" s="420"/>
      <c r="J475" s="420"/>
      <c r="K475" s="222"/>
      <c r="L475" s="125"/>
      <c r="M475" s="125"/>
      <c r="N475" s="122"/>
      <c r="O475" s="225"/>
      <c r="P475" s="238"/>
      <c r="Q475" s="4"/>
      <c r="R475" s="249"/>
      <c r="S475" s="4"/>
      <c r="T475" s="4"/>
      <c r="U475" s="250"/>
    </row>
    <row r="476" spans="2:21" ht="17.25" customHeight="1">
      <c r="B476" s="237"/>
      <c r="C476" s="78" t="s">
        <v>154</v>
      </c>
      <c r="D476" s="419"/>
      <c r="E476" s="420"/>
      <c r="F476" s="420"/>
      <c r="G476" s="420"/>
      <c r="H476" s="420"/>
      <c r="I476" s="420"/>
      <c r="J476" s="420"/>
      <c r="K476" s="222"/>
      <c r="L476" s="125"/>
      <c r="M476" s="125"/>
      <c r="N476" s="122"/>
      <c r="O476" s="225"/>
      <c r="P476" s="238"/>
      <c r="Q476" s="4"/>
      <c r="R476" s="249"/>
      <c r="S476" s="4"/>
      <c r="T476" s="4"/>
      <c r="U476" s="250"/>
    </row>
    <row r="477" spans="2:21" ht="17.25" customHeight="1">
      <c r="B477" s="237"/>
      <c r="C477" s="78" t="s">
        <v>155</v>
      </c>
      <c r="D477" s="423"/>
      <c r="E477" s="424"/>
      <c r="F477" s="424"/>
      <c r="G477" s="424"/>
      <c r="H477" s="424"/>
      <c r="I477" s="424"/>
      <c r="J477" s="424"/>
      <c r="K477" s="221"/>
      <c r="L477" s="124"/>
      <c r="M477" s="124"/>
      <c r="N477" s="122"/>
      <c r="O477" s="225"/>
      <c r="P477" s="238"/>
      <c r="Q477" s="4"/>
      <c r="R477" s="249"/>
      <c r="S477" s="4"/>
      <c r="T477" s="4"/>
      <c r="U477" s="250"/>
    </row>
    <row r="478" spans="2:21" ht="17.25" customHeight="1">
      <c r="B478" s="237"/>
      <c r="C478" s="78" t="s">
        <v>156</v>
      </c>
      <c r="D478" s="423"/>
      <c r="E478" s="424"/>
      <c r="F478" s="424"/>
      <c r="G478" s="424"/>
      <c r="H478" s="424"/>
      <c r="I478" s="424"/>
      <c r="J478" s="424"/>
      <c r="K478" s="221"/>
      <c r="L478" s="124"/>
      <c r="M478" s="124"/>
      <c r="N478" s="122"/>
      <c r="O478" s="225"/>
      <c r="P478" s="238"/>
      <c r="Q478" s="4"/>
      <c r="R478" s="249"/>
      <c r="S478" s="4"/>
      <c r="T478" s="4"/>
      <c r="U478" s="250"/>
    </row>
    <row r="479" spans="2:21" ht="17.25" customHeight="1">
      <c r="B479" s="237"/>
      <c r="C479" s="78" t="s">
        <v>157</v>
      </c>
      <c r="D479" s="423"/>
      <c r="E479" s="424"/>
      <c r="F479" s="424"/>
      <c r="G479" s="424"/>
      <c r="H479" s="424"/>
      <c r="I479" s="424"/>
      <c r="J479" s="424"/>
      <c r="K479" s="221"/>
      <c r="L479" s="124"/>
      <c r="M479" s="124"/>
      <c r="N479" s="122"/>
      <c r="O479" s="225"/>
      <c r="P479" s="238"/>
      <c r="Q479" s="4"/>
      <c r="R479" s="249"/>
      <c r="S479" s="4"/>
      <c r="T479" s="4"/>
      <c r="U479" s="250"/>
    </row>
    <row r="480" spans="2:21" ht="17.25" customHeight="1">
      <c r="B480" s="237"/>
      <c r="C480" s="78" t="s">
        <v>158</v>
      </c>
      <c r="D480" s="419"/>
      <c r="E480" s="420"/>
      <c r="F480" s="420"/>
      <c r="G480" s="420"/>
      <c r="H480" s="420"/>
      <c r="I480" s="420"/>
      <c r="J480" s="420"/>
      <c r="K480" s="222"/>
      <c r="L480" s="125"/>
      <c r="M480" s="125"/>
      <c r="N480" s="122"/>
      <c r="O480" s="225"/>
      <c r="P480" s="238"/>
      <c r="Q480" s="4"/>
      <c r="R480" s="249"/>
      <c r="S480" s="4"/>
      <c r="T480" s="4"/>
      <c r="U480" s="250"/>
    </row>
    <row r="481" spans="2:21" ht="17.25" customHeight="1">
      <c r="B481" s="237"/>
      <c r="C481" s="95" t="s">
        <v>159</v>
      </c>
      <c r="D481" s="425">
        <f>SUM(N472:N480)</f>
        <v>0</v>
      </c>
      <c r="E481" s="426"/>
      <c r="F481" s="426"/>
      <c r="G481" s="426"/>
      <c r="H481" s="426"/>
      <c r="I481" s="426"/>
      <c r="J481" s="427"/>
      <c r="K481" s="255" t="s">
        <v>160</v>
      </c>
      <c r="L481" s="198">
        <f>IF(ISERR((O494+D481)/D470),"",(O494+D481)/D470)</f>
      </c>
      <c r="M481" s="231" t="s">
        <v>162</v>
      </c>
      <c r="N481" s="231"/>
      <c r="O481" s="231"/>
      <c r="P481" s="239"/>
      <c r="Q481" s="197"/>
      <c r="R481" s="249" t="s">
        <v>196</v>
      </c>
      <c r="S481" s="4"/>
      <c r="T481" s="4"/>
      <c r="U481" s="250"/>
    </row>
    <row r="482" spans="2:21" ht="17.25" customHeight="1">
      <c r="B482" s="237"/>
      <c r="C482" s="96" t="s">
        <v>161</v>
      </c>
      <c r="D482" s="428">
        <f>ROUNDDOWN(D481*0.08,0)</f>
        <v>0</v>
      </c>
      <c r="E482" s="429"/>
      <c r="F482" s="429"/>
      <c r="G482" s="429"/>
      <c r="H482" s="429"/>
      <c r="I482" s="429"/>
      <c r="J482" s="430"/>
      <c r="K482" s="256">
        <v>0.08</v>
      </c>
      <c r="L482" s="260" t="s">
        <v>219</v>
      </c>
      <c r="M482" s="231"/>
      <c r="N482" s="231"/>
      <c r="O482" s="231"/>
      <c r="P482" s="239"/>
      <c r="Q482" s="197"/>
      <c r="R482" s="249" t="s">
        <v>199</v>
      </c>
      <c r="S482" s="4"/>
      <c r="T482" s="4"/>
      <c r="U482" s="250"/>
    </row>
    <row r="483" spans="2:21" ht="17.25" customHeight="1">
      <c r="B483" s="237"/>
      <c r="C483" s="97" t="s">
        <v>163</v>
      </c>
      <c r="D483" s="410">
        <f>SUM(D481:D482)</f>
        <v>0</v>
      </c>
      <c r="E483" s="411"/>
      <c r="F483" s="411"/>
      <c r="G483" s="411"/>
      <c r="H483" s="411"/>
      <c r="I483" s="411"/>
      <c r="J483" s="412"/>
      <c r="K483" s="226"/>
      <c r="L483" s="226" t="s">
        <v>220</v>
      </c>
      <c r="M483" s="226"/>
      <c r="N483" s="226"/>
      <c r="O483" s="226"/>
      <c r="P483" s="238"/>
      <c r="R483" s="249"/>
      <c r="S483" s="4"/>
      <c r="T483" s="4"/>
      <c r="U483" s="250"/>
    </row>
    <row r="484" spans="2:21" ht="18" customHeight="1">
      <c r="B484" s="237"/>
      <c r="C484" s="226"/>
      <c r="D484" s="226"/>
      <c r="E484" s="226"/>
      <c r="F484" s="226"/>
      <c r="G484" s="226"/>
      <c r="H484" s="226"/>
      <c r="I484" s="226"/>
      <c r="J484" s="226"/>
      <c r="K484" s="226"/>
      <c r="L484" s="226"/>
      <c r="M484" s="226"/>
      <c r="N484" s="226"/>
      <c r="O484" s="226"/>
      <c r="P484" s="238"/>
      <c r="R484" s="249" t="s">
        <v>201</v>
      </c>
      <c r="S484" s="4"/>
      <c r="T484" s="4"/>
      <c r="U484" s="250"/>
    </row>
    <row r="485" spans="2:21" ht="18" customHeight="1" thickBot="1">
      <c r="B485" s="237"/>
      <c r="C485" s="226"/>
      <c r="D485" s="226" t="s">
        <v>164</v>
      </c>
      <c r="E485" s="226"/>
      <c r="F485" s="226"/>
      <c r="G485" s="226"/>
      <c r="H485" s="226"/>
      <c r="I485" s="226"/>
      <c r="J485" s="226"/>
      <c r="K485" s="226"/>
      <c r="L485" s="226"/>
      <c r="M485" s="226"/>
      <c r="N485" s="226"/>
      <c r="O485" s="226"/>
      <c r="P485" s="238"/>
      <c r="R485" s="249" t="s">
        <v>200</v>
      </c>
      <c r="S485" s="4"/>
      <c r="T485" s="4"/>
      <c r="U485" s="250"/>
    </row>
    <row r="486" spans="2:21" ht="18" customHeight="1" thickBot="1" thickTop="1">
      <c r="B486" s="237"/>
      <c r="C486" s="226"/>
      <c r="D486" s="413" t="s">
        <v>143</v>
      </c>
      <c r="E486" s="414"/>
      <c r="F486" s="414"/>
      <c r="G486" s="414"/>
      <c r="H486" s="414"/>
      <c r="I486" s="414"/>
      <c r="J486" s="415"/>
      <c r="K486" s="120">
        <f>D470</f>
        <v>0</v>
      </c>
      <c r="L486" s="223"/>
      <c r="M486" s="223"/>
      <c r="N486" s="223"/>
      <c r="O486" s="100"/>
      <c r="P486" s="238"/>
      <c r="R486" s="251" t="s">
        <v>202</v>
      </c>
      <c r="S486" s="252"/>
      <c r="T486" s="252"/>
      <c r="U486" s="253"/>
    </row>
    <row r="487" spans="2:16" ht="19.5" customHeight="1">
      <c r="B487" s="237"/>
      <c r="C487" s="226"/>
      <c r="D487" s="416" t="s">
        <v>165</v>
      </c>
      <c r="E487" s="417"/>
      <c r="F487" s="417"/>
      <c r="G487" s="417"/>
      <c r="H487" s="417"/>
      <c r="I487" s="417"/>
      <c r="J487" s="418"/>
      <c r="K487" s="118"/>
      <c r="L487" s="95" t="s">
        <v>166</v>
      </c>
      <c r="M487" s="104"/>
      <c r="N487" s="95" t="s">
        <v>167</v>
      </c>
      <c r="O487" s="106"/>
      <c r="P487" s="238"/>
    </row>
    <row r="488" spans="2:16" ht="19.5" customHeight="1">
      <c r="B488" s="237"/>
      <c r="C488" s="226"/>
      <c r="D488" s="392" t="s">
        <v>168</v>
      </c>
      <c r="E488" s="393"/>
      <c r="F488" s="393"/>
      <c r="G488" s="393"/>
      <c r="H488" s="393"/>
      <c r="I488" s="393"/>
      <c r="J488" s="394"/>
      <c r="K488" s="103"/>
      <c r="L488" s="96" t="s">
        <v>169</v>
      </c>
      <c r="M488" s="102"/>
      <c r="N488" s="96" t="s">
        <v>170</v>
      </c>
      <c r="O488" s="107"/>
      <c r="P488" s="238"/>
    </row>
    <row r="489" spans="2:16" ht="19.5" customHeight="1">
      <c r="B489" s="237"/>
      <c r="C489" s="226"/>
      <c r="D489" s="392" t="s">
        <v>171</v>
      </c>
      <c r="E489" s="393"/>
      <c r="F489" s="393"/>
      <c r="G489" s="393"/>
      <c r="H489" s="393"/>
      <c r="I489" s="393"/>
      <c r="J489" s="394"/>
      <c r="K489" s="103"/>
      <c r="L489" s="96" t="s">
        <v>172</v>
      </c>
      <c r="M489" s="102"/>
      <c r="N489" s="96" t="s">
        <v>173</v>
      </c>
      <c r="O489" s="107"/>
      <c r="P489" s="238"/>
    </row>
    <row r="490" spans="2:16" ht="19.5" customHeight="1">
      <c r="B490" s="237"/>
      <c r="C490" s="226"/>
      <c r="D490" s="392" t="s">
        <v>174</v>
      </c>
      <c r="E490" s="393"/>
      <c r="F490" s="393"/>
      <c r="G490" s="393"/>
      <c r="H490" s="393"/>
      <c r="I490" s="393"/>
      <c r="J490" s="394"/>
      <c r="K490" s="103"/>
      <c r="L490" s="96" t="s">
        <v>175</v>
      </c>
      <c r="M490" s="102"/>
      <c r="N490" s="96" t="s">
        <v>176</v>
      </c>
      <c r="O490" s="107"/>
      <c r="P490" s="238"/>
    </row>
    <row r="491" spans="2:16" ht="19.5" customHeight="1">
      <c r="B491" s="237"/>
      <c r="C491" s="226"/>
      <c r="D491" s="392" t="s">
        <v>177</v>
      </c>
      <c r="E491" s="393"/>
      <c r="F491" s="393"/>
      <c r="G491" s="393"/>
      <c r="H491" s="393"/>
      <c r="I491" s="393"/>
      <c r="J491" s="394"/>
      <c r="K491" s="103"/>
      <c r="L491" s="96" t="s">
        <v>178</v>
      </c>
      <c r="M491" s="102"/>
      <c r="N491" s="96" t="s">
        <v>179</v>
      </c>
      <c r="O491" s="107"/>
      <c r="P491" s="238"/>
    </row>
    <row r="492" spans="2:16" ht="19.5" customHeight="1">
      <c r="B492" s="237"/>
      <c r="C492" s="226"/>
      <c r="D492" s="392" t="s">
        <v>180</v>
      </c>
      <c r="E492" s="393"/>
      <c r="F492" s="393"/>
      <c r="G492" s="393"/>
      <c r="H492" s="393"/>
      <c r="I492" s="393"/>
      <c r="J492" s="394"/>
      <c r="K492" s="103"/>
      <c r="L492" s="96" t="s">
        <v>181</v>
      </c>
      <c r="M492" s="102"/>
      <c r="N492" s="96" t="s">
        <v>182</v>
      </c>
      <c r="O492" s="107"/>
      <c r="P492" s="238"/>
    </row>
    <row r="493" spans="2:16" ht="19.5" customHeight="1">
      <c r="B493" s="237"/>
      <c r="C493" s="226"/>
      <c r="D493" s="392" t="s">
        <v>183</v>
      </c>
      <c r="E493" s="393"/>
      <c r="F493" s="393"/>
      <c r="G493" s="393"/>
      <c r="H493" s="393"/>
      <c r="I493" s="393"/>
      <c r="J493" s="394"/>
      <c r="K493" s="103"/>
      <c r="L493" s="96" t="s">
        <v>184</v>
      </c>
      <c r="M493" s="102"/>
      <c r="N493" s="108" t="s">
        <v>182</v>
      </c>
      <c r="O493" s="109"/>
      <c r="P493" s="238"/>
    </row>
    <row r="494" spans="2:16" ht="19.5" customHeight="1" thickBot="1">
      <c r="B494" s="237"/>
      <c r="C494" s="226"/>
      <c r="D494" s="392" t="s">
        <v>185</v>
      </c>
      <c r="E494" s="393"/>
      <c r="F494" s="393"/>
      <c r="G494" s="393"/>
      <c r="H494" s="393"/>
      <c r="I494" s="393"/>
      <c r="J494" s="394"/>
      <c r="K494" s="103"/>
      <c r="L494" s="96" t="s">
        <v>186</v>
      </c>
      <c r="M494" s="102"/>
      <c r="N494" s="98" t="s">
        <v>187</v>
      </c>
      <c r="O494" s="110">
        <f>SUM(K487:K495,M487:M495,O487:O493)</f>
        <v>0</v>
      </c>
      <c r="P494" s="238"/>
    </row>
    <row r="495" spans="2:16" ht="19.5" customHeight="1" thickBot="1" thickTop="1">
      <c r="B495" s="237"/>
      <c r="C495" s="226"/>
      <c r="D495" s="407" t="s">
        <v>188</v>
      </c>
      <c r="E495" s="408"/>
      <c r="F495" s="408"/>
      <c r="G495" s="408"/>
      <c r="H495" s="408"/>
      <c r="I495" s="408"/>
      <c r="J495" s="409"/>
      <c r="K495" s="119"/>
      <c r="L495" s="101" t="s">
        <v>189</v>
      </c>
      <c r="M495" s="105"/>
      <c r="N495" s="99" t="s">
        <v>190</v>
      </c>
      <c r="O495" s="111">
        <f>IF(D470="単価契約",0,K486-O494)</f>
        <v>0</v>
      </c>
      <c r="P495" s="238"/>
    </row>
    <row r="496" spans="2:16" ht="19.5" customHeight="1" thickBot="1" thickTop="1">
      <c r="B496" s="240"/>
      <c r="C496" s="241"/>
      <c r="D496" s="241"/>
      <c r="E496" s="241"/>
      <c r="F496" s="241"/>
      <c r="G496" s="241"/>
      <c r="H496" s="241"/>
      <c r="I496" s="241"/>
      <c r="J496" s="241"/>
      <c r="K496" s="241"/>
      <c r="L496" s="241"/>
      <c r="M496" s="241"/>
      <c r="N496" s="241"/>
      <c r="O496" s="241"/>
      <c r="P496" s="242"/>
    </row>
    <row r="497" ht="19.5" customHeight="1">
      <c r="C497" s="436" t="s">
        <v>120</v>
      </c>
    </row>
    <row r="498" ht="19.5" customHeight="1">
      <c r="C498" s="436"/>
    </row>
    <row r="499" ht="19.5" customHeight="1">
      <c r="C499" s="436"/>
    </row>
    <row r="500" ht="19.5" customHeight="1">
      <c r="C500" s="436"/>
    </row>
    <row r="501" ht="19.5" customHeight="1">
      <c r="C501" s="436"/>
    </row>
    <row r="502" ht="19.5" customHeight="1">
      <c r="C502" s="436"/>
    </row>
    <row r="503" ht="19.5" customHeight="1">
      <c r="C503" s="436"/>
    </row>
    <row r="504" ht="19.5" customHeight="1">
      <c r="C504" s="436"/>
    </row>
    <row r="505" ht="19.5" customHeight="1">
      <c r="C505" s="436"/>
    </row>
    <row r="506" ht="19.5" customHeight="1">
      <c r="C506" s="436"/>
    </row>
    <row r="507" ht="12" customHeight="1">
      <c r="C507" s="436"/>
    </row>
    <row r="508" ht="12" customHeight="1">
      <c r="C508" s="436"/>
    </row>
    <row r="509" ht="12" customHeight="1">
      <c r="C509" s="436"/>
    </row>
    <row r="510" ht="12" customHeight="1">
      <c r="C510" s="436"/>
    </row>
    <row r="511" ht="12" customHeight="1">
      <c r="C511" s="436"/>
    </row>
    <row r="512" ht="12" customHeight="1">
      <c r="C512" s="436"/>
    </row>
    <row r="513" ht="12" customHeight="1">
      <c r="C513" s="436"/>
    </row>
    <row r="514" ht="12" customHeight="1">
      <c r="C514" s="436"/>
    </row>
    <row r="515" ht="12" customHeight="1">
      <c r="C515" s="436"/>
    </row>
    <row r="516" ht="12" customHeight="1">
      <c r="C516" s="437"/>
    </row>
    <row r="517" spans="2:20" ht="17.25" customHeight="1" thickBot="1">
      <c r="B517" s="80"/>
      <c r="C517" s="388" t="s">
        <v>118</v>
      </c>
      <c r="D517" s="388"/>
      <c r="E517" s="388"/>
      <c r="F517" s="388"/>
      <c r="G517" s="388"/>
      <c r="H517" s="388"/>
      <c r="I517" s="390">
        <f>I460+1</f>
        <v>10</v>
      </c>
      <c r="J517" s="390"/>
      <c r="K517" s="81"/>
      <c r="L517" s="81"/>
      <c r="M517" s="81"/>
      <c r="N517" s="81"/>
      <c r="O517" s="81"/>
      <c r="P517" s="82"/>
      <c r="T517" s="1" t="s">
        <v>206</v>
      </c>
    </row>
    <row r="518" spans="2:20" ht="17.25" customHeight="1" thickTop="1">
      <c r="B518" s="2"/>
      <c r="C518" s="389"/>
      <c r="D518" s="389"/>
      <c r="E518" s="389"/>
      <c r="F518" s="389"/>
      <c r="G518" s="389"/>
      <c r="H518" s="389"/>
      <c r="I518" s="391"/>
      <c r="J518" s="391"/>
      <c r="K518" s="4"/>
      <c r="L518" s="395" t="s">
        <v>119</v>
      </c>
      <c r="M518" s="396"/>
      <c r="N518" s="396"/>
      <c r="O518" s="396"/>
      <c r="P518" s="397"/>
      <c r="T518" s="1" t="s">
        <v>207</v>
      </c>
    </row>
    <row r="519" spans="2:16" ht="9.75" customHeight="1">
      <c r="B519" s="2"/>
      <c r="C519" s="4"/>
      <c r="D519" s="4"/>
      <c r="E519" s="4"/>
      <c r="F519" s="4"/>
      <c r="G519" s="4"/>
      <c r="H519" s="4"/>
      <c r="I519" s="4"/>
      <c r="J519" s="4"/>
      <c r="K519" s="4"/>
      <c r="L519" s="398"/>
      <c r="M519" s="399"/>
      <c r="N519" s="399"/>
      <c r="O519" s="399"/>
      <c r="P519" s="400"/>
    </row>
    <row r="520" spans="2:16" ht="17.25" customHeight="1">
      <c r="B520" s="2"/>
      <c r="C520" s="78" t="s">
        <v>15</v>
      </c>
      <c r="D520" s="404">
        <v>44135</v>
      </c>
      <c r="E520" s="405"/>
      <c r="F520" s="405"/>
      <c r="G520" s="405"/>
      <c r="H520" s="405"/>
      <c r="I520" s="406"/>
      <c r="J520" s="121"/>
      <c r="K520" s="4"/>
      <c r="L520" s="398"/>
      <c r="M520" s="399"/>
      <c r="N520" s="399"/>
      <c r="O520" s="399"/>
      <c r="P520" s="400"/>
    </row>
    <row r="521" spans="2:16" ht="11.25" customHeight="1" thickBot="1">
      <c r="B521" s="2"/>
      <c r="C521" s="81"/>
      <c r="D521" s="81"/>
      <c r="E521" s="81"/>
      <c r="F521" s="81"/>
      <c r="G521" s="81"/>
      <c r="H521" s="81"/>
      <c r="I521" s="93"/>
      <c r="J521" s="94"/>
      <c r="K521" s="4"/>
      <c r="L521" s="401"/>
      <c r="M521" s="402"/>
      <c r="N521" s="402"/>
      <c r="O521" s="402"/>
      <c r="P521" s="403"/>
    </row>
    <row r="522" spans="2:20" ht="12" customHeight="1" thickTop="1">
      <c r="B522" s="2"/>
      <c r="C522" s="4"/>
      <c r="D522" s="4"/>
      <c r="E522" s="4"/>
      <c r="F522" s="4"/>
      <c r="G522" s="4"/>
      <c r="H522" s="4"/>
      <c r="I522" s="4"/>
      <c r="J522" s="4"/>
      <c r="K522" s="4"/>
      <c r="L522" s="112"/>
      <c r="M522" s="112"/>
      <c r="N522" s="112"/>
      <c r="O522" s="112"/>
      <c r="P522" s="3"/>
      <c r="Q522" s="90"/>
      <c r="R522" s="90"/>
      <c r="S522" s="90"/>
      <c r="T522" s="90"/>
    </row>
    <row r="523" spans="2:20" ht="17.25" customHeight="1" thickBot="1">
      <c r="B523" s="2"/>
      <c r="C523" s="4" t="s">
        <v>69</v>
      </c>
      <c r="D523" s="4"/>
      <c r="E523" s="4"/>
      <c r="F523" s="4"/>
      <c r="G523" s="4"/>
      <c r="H523" s="4"/>
      <c r="I523" s="4"/>
      <c r="J523" s="4"/>
      <c r="K523" s="4"/>
      <c r="L523" s="112"/>
      <c r="M523" s="112"/>
      <c r="N523" s="112"/>
      <c r="O523" s="112"/>
      <c r="P523" s="3"/>
      <c r="Q523" s="90"/>
      <c r="R523" s="90"/>
      <c r="S523" s="90"/>
      <c r="T523" s="90"/>
    </row>
    <row r="524" spans="2:19" ht="17.25" customHeight="1">
      <c r="B524" s="243" t="s">
        <v>194</v>
      </c>
      <c r="C524" s="232" t="s">
        <v>139</v>
      </c>
      <c r="D524" s="382"/>
      <c r="E524" s="383"/>
      <c r="F524" s="383"/>
      <c r="G524" s="383"/>
      <c r="H524" s="383"/>
      <c r="I524" s="383"/>
      <c r="J524" s="384"/>
      <c r="K524" s="233"/>
      <c r="L524" s="234"/>
      <c r="M524" s="235" t="s">
        <v>140</v>
      </c>
      <c r="N524" s="233"/>
      <c r="O524" s="233"/>
      <c r="P524" s="236"/>
      <c r="R524" s="244"/>
      <c r="S524" s="4" t="s">
        <v>197</v>
      </c>
    </row>
    <row r="525" spans="2:19" ht="17.25" customHeight="1">
      <c r="B525" s="237"/>
      <c r="C525" s="78" t="s">
        <v>141</v>
      </c>
      <c r="D525" s="274"/>
      <c r="E525" s="275"/>
      <c r="F525" s="275"/>
      <c r="G525" s="275"/>
      <c r="H525" s="275"/>
      <c r="I525" s="275"/>
      <c r="J525" s="275"/>
      <c r="K525" s="275"/>
      <c r="L525" s="276"/>
      <c r="M525" s="438" t="s">
        <v>259</v>
      </c>
      <c r="N525" s="439"/>
      <c r="O525" s="439"/>
      <c r="P525" s="238"/>
      <c r="R525" s="245"/>
      <c r="S525" s="1" t="s">
        <v>198</v>
      </c>
    </row>
    <row r="526" spans="2:16" ht="17.25" customHeight="1" thickBot="1">
      <c r="B526" s="237"/>
      <c r="C526" s="78" t="s">
        <v>142</v>
      </c>
      <c r="D526" s="385"/>
      <c r="E526" s="386"/>
      <c r="F526" s="386"/>
      <c r="G526" s="386"/>
      <c r="H526" s="387"/>
      <c r="I526" s="228"/>
      <c r="J526" s="229"/>
      <c r="K526" s="266" t="str">
        <f>TEXT(D526,"00000")</f>
        <v>00000</v>
      </c>
      <c r="L526" s="227"/>
      <c r="M526" s="226"/>
      <c r="N526" s="226"/>
      <c r="O526" s="226"/>
      <c r="P526" s="238"/>
    </row>
    <row r="527" spans="2:21" ht="17.25" customHeight="1">
      <c r="B527" s="237"/>
      <c r="C527" s="78" t="s">
        <v>143</v>
      </c>
      <c r="D527" s="431"/>
      <c r="E527" s="432"/>
      <c r="F527" s="432"/>
      <c r="G527" s="432"/>
      <c r="H527" s="432"/>
      <c r="I527" s="432"/>
      <c r="J527" s="433"/>
      <c r="K527" s="226" t="s">
        <v>144</v>
      </c>
      <c r="L527" s="230"/>
      <c r="M527" s="226"/>
      <c r="N527" s="226"/>
      <c r="O527" s="226"/>
      <c r="P527" s="238"/>
      <c r="R527" s="246" t="s">
        <v>192</v>
      </c>
      <c r="S527" s="247"/>
      <c r="T527" s="247"/>
      <c r="U527" s="248"/>
    </row>
    <row r="528" spans="2:21" ht="17.25" customHeight="1">
      <c r="B528" s="237"/>
      <c r="C528" s="78"/>
      <c r="D528" s="434" t="s">
        <v>145</v>
      </c>
      <c r="E528" s="435"/>
      <c r="F528" s="435"/>
      <c r="G528" s="435"/>
      <c r="H528" s="435"/>
      <c r="I528" s="435"/>
      <c r="J528" s="435"/>
      <c r="K528" s="224" t="s">
        <v>146</v>
      </c>
      <c r="L528" s="224" t="s">
        <v>147</v>
      </c>
      <c r="M528" s="224" t="s">
        <v>148</v>
      </c>
      <c r="N528" s="123" t="s">
        <v>149</v>
      </c>
      <c r="O528" s="226"/>
      <c r="P528" s="238"/>
      <c r="R528" s="249"/>
      <c r="S528" s="4" t="s">
        <v>193</v>
      </c>
      <c r="T528" s="4"/>
      <c r="U528" s="250"/>
    </row>
    <row r="529" spans="2:21" ht="17.25" customHeight="1">
      <c r="B529" s="237"/>
      <c r="C529" s="78" t="s">
        <v>150</v>
      </c>
      <c r="D529" s="423"/>
      <c r="E529" s="424"/>
      <c r="F529" s="424"/>
      <c r="G529" s="424"/>
      <c r="H529" s="424"/>
      <c r="I529" s="424"/>
      <c r="J529" s="424"/>
      <c r="K529" s="221"/>
      <c r="L529" s="124"/>
      <c r="M529" s="124"/>
      <c r="N529" s="122"/>
      <c r="O529" s="225"/>
      <c r="P529" s="238"/>
      <c r="Q529" s="4"/>
      <c r="R529" s="249" t="s">
        <v>195</v>
      </c>
      <c r="S529" s="4"/>
      <c r="T529" s="4"/>
      <c r="U529" s="250"/>
    </row>
    <row r="530" spans="2:21" ht="17.25" customHeight="1">
      <c r="B530" s="237"/>
      <c r="C530" s="78" t="s">
        <v>151</v>
      </c>
      <c r="D530" s="423"/>
      <c r="E530" s="424"/>
      <c r="F530" s="424"/>
      <c r="G530" s="424"/>
      <c r="H530" s="424"/>
      <c r="I530" s="424"/>
      <c r="J530" s="424"/>
      <c r="K530" s="221"/>
      <c r="L530" s="124"/>
      <c r="M530" s="124"/>
      <c r="N530" s="122"/>
      <c r="O530" s="225"/>
      <c r="P530" s="238"/>
      <c r="Q530" s="4"/>
      <c r="R530" s="249"/>
      <c r="S530" s="4"/>
      <c r="T530" s="4"/>
      <c r="U530" s="250"/>
    </row>
    <row r="531" spans="2:21" ht="17.25" customHeight="1">
      <c r="B531" s="237"/>
      <c r="C531" s="78" t="s">
        <v>152</v>
      </c>
      <c r="D531" s="419"/>
      <c r="E531" s="420"/>
      <c r="F531" s="420"/>
      <c r="G531" s="420"/>
      <c r="H531" s="420"/>
      <c r="I531" s="420"/>
      <c r="J531" s="420"/>
      <c r="K531" s="222"/>
      <c r="L531" s="125"/>
      <c r="M531" s="125"/>
      <c r="N531" s="122"/>
      <c r="O531" s="225"/>
      <c r="P531" s="238"/>
      <c r="Q531" s="4"/>
      <c r="R531" s="249"/>
      <c r="S531" s="4"/>
      <c r="T531" s="4"/>
      <c r="U531" s="250"/>
    </row>
    <row r="532" spans="2:21" ht="17.25" customHeight="1">
      <c r="B532" s="237"/>
      <c r="C532" s="78" t="s">
        <v>153</v>
      </c>
      <c r="D532" s="419"/>
      <c r="E532" s="420"/>
      <c r="F532" s="420"/>
      <c r="G532" s="420"/>
      <c r="H532" s="420"/>
      <c r="I532" s="420"/>
      <c r="J532" s="420"/>
      <c r="K532" s="222"/>
      <c r="L532" s="125"/>
      <c r="M532" s="125"/>
      <c r="N532" s="122"/>
      <c r="O532" s="225"/>
      <c r="P532" s="238"/>
      <c r="Q532" s="4"/>
      <c r="R532" s="249"/>
      <c r="S532" s="4"/>
      <c r="T532" s="4"/>
      <c r="U532" s="250"/>
    </row>
    <row r="533" spans="2:21" ht="17.25" customHeight="1">
      <c r="B533" s="237"/>
      <c r="C533" s="78" t="s">
        <v>154</v>
      </c>
      <c r="D533" s="419"/>
      <c r="E533" s="420"/>
      <c r="F533" s="420"/>
      <c r="G533" s="420"/>
      <c r="H533" s="420"/>
      <c r="I533" s="420"/>
      <c r="J533" s="420"/>
      <c r="K533" s="222"/>
      <c r="L533" s="125"/>
      <c r="M533" s="125"/>
      <c r="N533" s="122"/>
      <c r="O533" s="225"/>
      <c r="P533" s="238"/>
      <c r="Q533" s="4"/>
      <c r="R533" s="249"/>
      <c r="S533" s="4"/>
      <c r="T533" s="4"/>
      <c r="U533" s="250"/>
    </row>
    <row r="534" spans="2:21" ht="17.25" customHeight="1">
      <c r="B534" s="237"/>
      <c r="C534" s="78" t="s">
        <v>155</v>
      </c>
      <c r="D534" s="423"/>
      <c r="E534" s="424"/>
      <c r="F534" s="424"/>
      <c r="G534" s="424"/>
      <c r="H534" s="424"/>
      <c r="I534" s="424"/>
      <c r="J534" s="424"/>
      <c r="K534" s="221"/>
      <c r="L534" s="124"/>
      <c r="M534" s="124"/>
      <c r="N534" s="122"/>
      <c r="O534" s="225"/>
      <c r="P534" s="238"/>
      <c r="Q534" s="4"/>
      <c r="R534" s="249"/>
      <c r="S534" s="4"/>
      <c r="T534" s="4"/>
      <c r="U534" s="250"/>
    </row>
    <row r="535" spans="2:21" ht="17.25" customHeight="1">
      <c r="B535" s="237"/>
      <c r="C535" s="78" t="s">
        <v>156</v>
      </c>
      <c r="D535" s="423"/>
      <c r="E535" s="424"/>
      <c r="F535" s="424"/>
      <c r="G535" s="424"/>
      <c r="H535" s="424"/>
      <c r="I535" s="424"/>
      <c r="J535" s="424"/>
      <c r="K535" s="221"/>
      <c r="L535" s="124"/>
      <c r="M535" s="124"/>
      <c r="N535" s="122"/>
      <c r="O535" s="225"/>
      <c r="P535" s="238"/>
      <c r="Q535" s="4"/>
      <c r="R535" s="249"/>
      <c r="S535" s="4"/>
      <c r="T535" s="4"/>
      <c r="U535" s="250"/>
    </row>
    <row r="536" spans="2:21" ht="17.25" customHeight="1">
      <c r="B536" s="237"/>
      <c r="C536" s="78" t="s">
        <v>157</v>
      </c>
      <c r="D536" s="423"/>
      <c r="E536" s="424"/>
      <c r="F536" s="424"/>
      <c r="G536" s="424"/>
      <c r="H536" s="424"/>
      <c r="I536" s="424"/>
      <c r="J536" s="424"/>
      <c r="K536" s="221"/>
      <c r="L536" s="124"/>
      <c r="M536" s="124"/>
      <c r="N536" s="122"/>
      <c r="O536" s="225"/>
      <c r="P536" s="238"/>
      <c r="Q536" s="4"/>
      <c r="R536" s="249"/>
      <c r="S536" s="4"/>
      <c r="T536" s="4"/>
      <c r="U536" s="250"/>
    </row>
    <row r="537" spans="2:21" ht="17.25" customHeight="1">
      <c r="B537" s="237"/>
      <c r="C537" s="78" t="s">
        <v>158</v>
      </c>
      <c r="D537" s="419"/>
      <c r="E537" s="420"/>
      <c r="F537" s="420"/>
      <c r="G537" s="420"/>
      <c r="H537" s="420"/>
      <c r="I537" s="420"/>
      <c r="J537" s="420"/>
      <c r="K537" s="222"/>
      <c r="L537" s="125"/>
      <c r="M537" s="125"/>
      <c r="N537" s="122"/>
      <c r="O537" s="225"/>
      <c r="P537" s="238"/>
      <c r="Q537" s="4"/>
      <c r="R537" s="249"/>
      <c r="S537" s="4"/>
      <c r="T537" s="4"/>
      <c r="U537" s="250"/>
    </row>
    <row r="538" spans="2:21" ht="17.25" customHeight="1">
      <c r="B538" s="237"/>
      <c r="C538" s="95" t="s">
        <v>159</v>
      </c>
      <c r="D538" s="425">
        <f>SUM(N529:N537)</f>
        <v>0</v>
      </c>
      <c r="E538" s="426"/>
      <c r="F538" s="426"/>
      <c r="G538" s="426"/>
      <c r="H538" s="426"/>
      <c r="I538" s="426"/>
      <c r="J538" s="427"/>
      <c r="K538" s="255" t="s">
        <v>160</v>
      </c>
      <c r="L538" s="198">
        <f>IF(ISERR((O551+D538)/D527),"",(O551+D538)/D527)</f>
      </c>
      <c r="M538" s="231" t="s">
        <v>162</v>
      </c>
      <c r="N538" s="231"/>
      <c r="O538" s="231"/>
      <c r="P538" s="239"/>
      <c r="Q538" s="197"/>
      <c r="R538" s="249" t="s">
        <v>196</v>
      </c>
      <c r="S538" s="4"/>
      <c r="T538" s="4"/>
      <c r="U538" s="250"/>
    </row>
    <row r="539" spans="2:21" ht="17.25" customHeight="1">
      <c r="B539" s="237"/>
      <c r="C539" s="96" t="s">
        <v>161</v>
      </c>
      <c r="D539" s="428">
        <f>ROUNDDOWN(D538*0.08,0)</f>
        <v>0</v>
      </c>
      <c r="E539" s="429"/>
      <c r="F539" s="429"/>
      <c r="G539" s="429"/>
      <c r="H539" s="429"/>
      <c r="I539" s="429"/>
      <c r="J539" s="430"/>
      <c r="K539" s="256">
        <v>0.08</v>
      </c>
      <c r="L539" s="260" t="s">
        <v>219</v>
      </c>
      <c r="M539" s="231"/>
      <c r="N539" s="231"/>
      <c r="O539" s="231"/>
      <c r="P539" s="239"/>
      <c r="Q539" s="197"/>
      <c r="R539" s="249" t="s">
        <v>199</v>
      </c>
      <c r="S539" s="4"/>
      <c r="T539" s="4"/>
      <c r="U539" s="250"/>
    </row>
    <row r="540" spans="2:21" ht="17.25" customHeight="1">
      <c r="B540" s="237"/>
      <c r="C540" s="97" t="s">
        <v>163</v>
      </c>
      <c r="D540" s="410">
        <f>SUM(D538:D539)</f>
        <v>0</v>
      </c>
      <c r="E540" s="411"/>
      <c r="F540" s="411"/>
      <c r="G540" s="411"/>
      <c r="H540" s="411"/>
      <c r="I540" s="411"/>
      <c r="J540" s="412"/>
      <c r="K540" s="226"/>
      <c r="L540" s="226" t="s">
        <v>220</v>
      </c>
      <c r="M540" s="226"/>
      <c r="N540" s="226"/>
      <c r="O540" s="226"/>
      <c r="P540" s="238"/>
      <c r="R540" s="249"/>
      <c r="S540" s="4"/>
      <c r="T540" s="4"/>
      <c r="U540" s="250"/>
    </row>
    <row r="541" spans="2:21" ht="18" customHeight="1">
      <c r="B541" s="237"/>
      <c r="C541" s="226"/>
      <c r="D541" s="226"/>
      <c r="E541" s="226"/>
      <c r="F541" s="226"/>
      <c r="G541" s="226"/>
      <c r="H541" s="226"/>
      <c r="I541" s="226"/>
      <c r="J541" s="226"/>
      <c r="K541" s="226"/>
      <c r="L541" s="226"/>
      <c r="M541" s="226"/>
      <c r="N541" s="226"/>
      <c r="O541" s="226"/>
      <c r="P541" s="238"/>
      <c r="R541" s="249" t="s">
        <v>201</v>
      </c>
      <c r="S541" s="4"/>
      <c r="T541" s="4"/>
      <c r="U541" s="250"/>
    </row>
    <row r="542" spans="2:21" ht="18" customHeight="1" thickBot="1">
      <c r="B542" s="237"/>
      <c r="C542" s="226"/>
      <c r="D542" s="226" t="s">
        <v>164</v>
      </c>
      <c r="E542" s="226"/>
      <c r="F542" s="226"/>
      <c r="G542" s="226"/>
      <c r="H542" s="226"/>
      <c r="I542" s="226"/>
      <c r="J542" s="226"/>
      <c r="K542" s="226"/>
      <c r="L542" s="226"/>
      <c r="M542" s="226"/>
      <c r="N542" s="226"/>
      <c r="O542" s="226"/>
      <c r="P542" s="238"/>
      <c r="R542" s="249" t="s">
        <v>200</v>
      </c>
      <c r="S542" s="4"/>
      <c r="T542" s="4"/>
      <c r="U542" s="250"/>
    </row>
    <row r="543" spans="2:21" ht="18" customHeight="1" thickBot="1" thickTop="1">
      <c r="B543" s="237"/>
      <c r="C543" s="226"/>
      <c r="D543" s="413" t="s">
        <v>143</v>
      </c>
      <c r="E543" s="414"/>
      <c r="F543" s="414"/>
      <c r="G543" s="414"/>
      <c r="H543" s="414"/>
      <c r="I543" s="414"/>
      <c r="J543" s="415"/>
      <c r="K543" s="120">
        <f>D527</f>
        <v>0</v>
      </c>
      <c r="L543" s="223"/>
      <c r="M543" s="223"/>
      <c r="N543" s="223"/>
      <c r="O543" s="100"/>
      <c r="P543" s="238"/>
      <c r="R543" s="251" t="s">
        <v>202</v>
      </c>
      <c r="S543" s="252"/>
      <c r="T543" s="252"/>
      <c r="U543" s="253"/>
    </row>
    <row r="544" spans="2:16" ht="19.5" customHeight="1">
      <c r="B544" s="237"/>
      <c r="C544" s="226"/>
      <c r="D544" s="416" t="s">
        <v>165</v>
      </c>
      <c r="E544" s="417"/>
      <c r="F544" s="417"/>
      <c r="G544" s="417"/>
      <c r="H544" s="417"/>
      <c r="I544" s="417"/>
      <c r="J544" s="418"/>
      <c r="K544" s="118"/>
      <c r="L544" s="95" t="s">
        <v>166</v>
      </c>
      <c r="M544" s="104"/>
      <c r="N544" s="95" t="s">
        <v>167</v>
      </c>
      <c r="O544" s="106"/>
      <c r="P544" s="238"/>
    </row>
    <row r="545" spans="2:16" ht="19.5" customHeight="1">
      <c r="B545" s="237"/>
      <c r="C545" s="226"/>
      <c r="D545" s="392" t="s">
        <v>168</v>
      </c>
      <c r="E545" s="393"/>
      <c r="F545" s="393"/>
      <c r="G545" s="393"/>
      <c r="H545" s="393"/>
      <c r="I545" s="393"/>
      <c r="J545" s="394"/>
      <c r="K545" s="103"/>
      <c r="L545" s="96" t="s">
        <v>169</v>
      </c>
      <c r="M545" s="102"/>
      <c r="N545" s="96" t="s">
        <v>170</v>
      </c>
      <c r="O545" s="107"/>
      <c r="P545" s="238"/>
    </row>
    <row r="546" spans="2:16" ht="19.5" customHeight="1">
      <c r="B546" s="237"/>
      <c r="C546" s="226"/>
      <c r="D546" s="392" t="s">
        <v>171</v>
      </c>
      <c r="E546" s="393"/>
      <c r="F546" s="393"/>
      <c r="G546" s="393"/>
      <c r="H546" s="393"/>
      <c r="I546" s="393"/>
      <c r="J546" s="394"/>
      <c r="K546" s="103"/>
      <c r="L546" s="96" t="s">
        <v>172</v>
      </c>
      <c r="M546" s="102"/>
      <c r="N546" s="96" t="s">
        <v>173</v>
      </c>
      <c r="O546" s="107"/>
      <c r="P546" s="238"/>
    </row>
    <row r="547" spans="2:16" ht="19.5" customHeight="1">
      <c r="B547" s="237"/>
      <c r="C547" s="226"/>
      <c r="D547" s="392" t="s">
        <v>174</v>
      </c>
      <c r="E547" s="393"/>
      <c r="F547" s="393"/>
      <c r="G547" s="393"/>
      <c r="H547" s="393"/>
      <c r="I547" s="393"/>
      <c r="J547" s="394"/>
      <c r="K547" s="103"/>
      <c r="L547" s="96" t="s">
        <v>175</v>
      </c>
      <c r="M547" s="102"/>
      <c r="N547" s="96" t="s">
        <v>176</v>
      </c>
      <c r="O547" s="107"/>
      <c r="P547" s="238"/>
    </row>
    <row r="548" spans="2:16" ht="19.5" customHeight="1">
      <c r="B548" s="237"/>
      <c r="C548" s="226"/>
      <c r="D548" s="392" t="s">
        <v>177</v>
      </c>
      <c r="E548" s="393"/>
      <c r="F548" s="393"/>
      <c r="G548" s="393"/>
      <c r="H548" s="393"/>
      <c r="I548" s="393"/>
      <c r="J548" s="394"/>
      <c r="K548" s="103"/>
      <c r="L548" s="96" t="s">
        <v>178</v>
      </c>
      <c r="M548" s="102"/>
      <c r="N548" s="96" t="s">
        <v>179</v>
      </c>
      <c r="O548" s="107"/>
      <c r="P548" s="238"/>
    </row>
    <row r="549" spans="2:16" ht="19.5" customHeight="1">
      <c r="B549" s="237"/>
      <c r="C549" s="226"/>
      <c r="D549" s="392" t="s">
        <v>180</v>
      </c>
      <c r="E549" s="393"/>
      <c r="F549" s="393"/>
      <c r="G549" s="393"/>
      <c r="H549" s="393"/>
      <c r="I549" s="393"/>
      <c r="J549" s="394"/>
      <c r="K549" s="103"/>
      <c r="L549" s="96" t="s">
        <v>181</v>
      </c>
      <c r="M549" s="102"/>
      <c r="N549" s="96" t="s">
        <v>182</v>
      </c>
      <c r="O549" s="107"/>
      <c r="P549" s="238"/>
    </row>
    <row r="550" spans="2:16" ht="19.5" customHeight="1">
      <c r="B550" s="237"/>
      <c r="C550" s="226"/>
      <c r="D550" s="392" t="s">
        <v>183</v>
      </c>
      <c r="E550" s="393"/>
      <c r="F550" s="393"/>
      <c r="G550" s="393"/>
      <c r="H550" s="393"/>
      <c r="I550" s="393"/>
      <c r="J550" s="394"/>
      <c r="K550" s="103"/>
      <c r="L550" s="96" t="s">
        <v>184</v>
      </c>
      <c r="M550" s="102"/>
      <c r="N550" s="108" t="s">
        <v>182</v>
      </c>
      <c r="O550" s="109"/>
      <c r="P550" s="238"/>
    </row>
    <row r="551" spans="2:16" ht="19.5" customHeight="1" thickBot="1">
      <c r="B551" s="237"/>
      <c r="C551" s="226"/>
      <c r="D551" s="392" t="s">
        <v>185</v>
      </c>
      <c r="E551" s="393"/>
      <c r="F551" s="393"/>
      <c r="G551" s="393"/>
      <c r="H551" s="393"/>
      <c r="I551" s="393"/>
      <c r="J551" s="394"/>
      <c r="K551" s="103"/>
      <c r="L551" s="96" t="s">
        <v>186</v>
      </c>
      <c r="M551" s="102"/>
      <c r="N551" s="98" t="s">
        <v>187</v>
      </c>
      <c r="O551" s="110">
        <f>SUM(K544:K552,M544:M552,O544:O550)</f>
        <v>0</v>
      </c>
      <c r="P551" s="238"/>
    </row>
    <row r="552" spans="2:16" ht="19.5" customHeight="1" thickBot="1" thickTop="1">
      <c r="B552" s="237"/>
      <c r="C552" s="226"/>
      <c r="D552" s="407" t="s">
        <v>188</v>
      </c>
      <c r="E552" s="408"/>
      <c r="F552" s="408"/>
      <c r="G552" s="408"/>
      <c r="H552" s="408"/>
      <c r="I552" s="408"/>
      <c r="J552" s="409"/>
      <c r="K552" s="119"/>
      <c r="L552" s="101" t="s">
        <v>189</v>
      </c>
      <c r="M552" s="105"/>
      <c r="N552" s="99" t="s">
        <v>190</v>
      </c>
      <c r="O552" s="111">
        <f>IF(D527="単価契約",0,K543-O551)</f>
        <v>0</v>
      </c>
      <c r="P552" s="238"/>
    </row>
    <row r="553" spans="2:16" ht="19.5" customHeight="1" thickBot="1" thickTop="1">
      <c r="B553" s="240"/>
      <c r="C553" s="241"/>
      <c r="D553" s="241"/>
      <c r="E553" s="241"/>
      <c r="F553" s="241"/>
      <c r="G553" s="241"/>
      <c r="H553" s="241"/>
      <c r="I553" s="241"/>
      <c r="J553" s="241"/>
      <c r="K553" s="241"/>
      <c r="L553" s="241"/>
      <c r="M553" s="241"/>
      <c r="N553" s="241"/>
      <c r="O553" s="241"/>
      <c r="P553" s="242"/>
    </row>
    <row r="554" ht="19.5" customHeight="1">
      <c r="C554" s="436" t="s">
        <v>120</v>
      </c>
    </row>
    <row r="555" ht="19.5" customHeight="1">
      <c r="C555" s="436"/>
    </row>
    <row r="556" ht="19.5" customHeight="1">
      <c r="C556" s="436"/>
    </row>
    <row r="557" ht="19.5" customHeight="1">
      <c r="C557" s="436"/>
    </row>
    <row r="558" ht="19.5" customHeight="1">
      <c r="C558" s="436"/>
    </row>
    <row r="559" ht="19.5" customHeight="1">
      <c r="C559" s="436"/>
    </row>
    <row r="560" ht="19.5" customHeight="1">
      <c r="C560" s="436"/>
    </row>
    <row r="561" ht="19.5" customHeight="1">
      <c r="C561" s="436"/>
    </row>
    <row r="562" ht="19.5" customHeight="1">
      <c r="C562" s="436"/>
    </row>
    <row r="563" ht="19.5" customHeight="1">
      <c r="C563" s="436"/>
    </row>
    <row r="564" ht="12" customHeight="1">
      <c r="C564" s="436"/>
    </row>
    <row r="565" ht="12" customHeight="1">
      <c r="C565" s="436"/>
    </row>
    <row r="566" ht="12" customHeight="1">
      <c r="C566" s="436"/>
    </row>
    <row r="567" ht="12" customHeight="1">
      <c r="C567" s="436"/>
    </row>
    <row r="568" ht="12" customHeight="1">
      <c r="C568" s="436"/>
    </row>
    <row r="569" ht="12" customHeight="1">
      <c r="C569" s="436"/>
    </row>
    <row r="570" ht="12" customHeight="1">
      <c r="C570" s="436"/>
    </row>
    <row r="571" ht="12" customHeight="1">
      <c r="C571" s="436"/>
    </row>
    <row r="572" ht="12" customHeight="1">
      <c r="C572" s="436"/>
    </row>
    <row r="573" ht="12" customHeight="1">
      <c r="C573" s="437"/>
    </row>
    <row r="574" spans="2:20" ht="17.25" customHeight="1" thickBot="1">
      <c r="B574" s="80"/>
      <c r="C574" s="388" t="s">
        <v>118</v>
      </c>
      <c r="D574" s="388"/>
      <c r="E574" s="388"/>
      <c r="F574" s="388"/>
      <c r="G574" s="388"/>
      <c r="H574" s="388"/>
      <c r="I574" s="390">
        <f>I517+1</f>
        <v>11</v>
      </c>
      <c r="J574" s="390"/>
      <c r="K574" s="81"/>
      <c r="L574" s="81"/>
      <c r="M574" s="81"/>
      <c r="N574" s="81"/>
      <c r="O574" s="81"/>
      <c r="P574" s="82"/>
      <c r="T574" s="1" t="s">
        <v>206</v>
      </c>
    </row>
    <row r="575" spans="2:20" ht="17.25" customHeight="1" thickTop="1">
      <c r="B575" s="2"/>
      <c r="C575" s="389"/>
      <c r="D575" s="389"/>
      <c r="E575" s="389"/>
      <c r="F575" s="389"/>
      <c r="G575" s="389"/>
      <c r="H575" s="389"/>
      <c r="I575" s="391"/>
      <c r="J575" s="391"/>
      <c r="K575" s="4"/>
      <c r="L575" s="395" t="s">
        <v>119</v>
      </c>
      <c r="M575" s="396"/>
      <c r="N575" s="396"/>
      <c r="O575" s="396"/>
      <c r="P575" s="397"/>
      <c r="T575" s="1" t="s">
        <v>207</v>
      </c>
    </row>
    <row r="576" spans="2:16" ht="9.75" customHeight="1">
      <c r="B576" s="2"/>
      <c r="C576" s="4"/>
      <c r="D576" s="4"/>
      <c r="E576" s="4"/>
      <c r="F576" s="4"/>
      <c r="G576" s="4"/>
      <c r="H576" s="4"/>
      <c r="I576" s="4"/>
      <c r="J576" s="4"/>
      <c r="K576" s="4"/>
      <c r="L576" s="398"/>
      <c r="M576" s="399"/>
      <c r="N576" s="399"/>
      <c r="O576" s="399"/>
      <c r="P576" s="400"/>
    </row>
    <row r="577" spans="2:16" ht="17.25" customHeight="1">
      <c r="B577" s="2"/>
      <c r="C577" s="78" t="s">
        <v>15</v>
      </c>
      <c r="D577" s="404">
        <v>44135</v>
      </c>
      <c r="E577" s="405"/>
      <c r="F577" s="405"/>
      <c r="G577" s="405"/>
      <c r="H577" s="405"/>
      <c r="I577" s="406"/>
      <c r="J577" s="121"/>
      <c r="K577" s="4"/>
      <c r="L577" s="398"/>
      <c r="M577" s="399"/>
      <c r="N577" s="399"/>
      <c r="O577" s="399"/>
      <c r="P577" s="400"/>
    </row>
    <row r="578" spans="2:16" ht="11.25" customHeight="1" thickBot="1">
      <c r="B578" s="2"/>
      <c r="C578" s="81"/>
      <c r="D578" s="81"/>
      <c r="E578" s="81"/>
      <c r="F578" s="81"/>
      <c r="G578" s="81"/>
      <c r="H578" s="81"/>
      <c r="I578" s="93"/>
      <c r="J578" s="94"/>
      <c r="K578" s="4"/>
      <c r="L578" s="401"/>
      <c r="M578" s="402"/>
      <c r="N578" s="402"/>
      <c r="O578" s="402"/>
      <c r="P578" s="403"/>
    </row>
    <row r="579" spans="2:20" ht="12" customHeight="1" thickTop="1">
      <c r="B579" s="2"/>
      <c r="C579" s="4"/>
      <c r="D579" s="4"/>
      <c r="E579" s="4"/>
      <c r="F579" s="4"/>
      <c r="G579" s="4"/>
      <c r="H579" s="4"/>
      <c r="I579" s="4"/>
      <c r="J579" s="4"/>
      <c r="K579" s="4"/>
      <c r="L579" s="112"/>
      <c r="M579" s="112"/>
      <c r="N579" s="112"/>
      <c r="O579" s="112"/>
      <c r="P579" s="3"/>
      <c r="Q579" s="90"/>
      <c r="R579" s="90"/>
      <c r="S579" s="90"/>
      <c r="T579" s="90"/>
    </row>
    <row r="580" spans="2:20" ht="17.25" customHeight="1" thickBot="1">
      <c r="B580" s="2"/>
      <c r="C580" s="4" t="s">
        <v>69</v>
      </c>
      <c r="D580" s="4"/>
      <c r="E580" s="4"/>
      <c r="F580" s="4"/>
      <c r="G580" s="4"/>
      <c r="H580" s="4"/>
      <c r="I580" s="4"/>
      <c r="J580" s="4"/>
      <c r="K580" s="4"/>
      <c r="L580" s="112"/>
      <c r="M580" s="112"/>
      <c r="N580" s="112"/>
      <c r="O580" s="112"/>
      <c r="P580" s="3"/>
      <c r="Q580" s="90"/>
      <c r="R580" s="90"/>
      <c r="S580" s="90"/>
      <c r="T580" s="90"/>
    </row>
    <row r="581" spans="2:19" ht="17.25" customHeight="1">
      <c r="B581" s="243" t="s">
        <v>194</v>
      </c>
      <c r="C581" s="232" t="s">
        <v>139</v>
      </c>
      <c r="D581" s="382"/>
      <c r="E581" s="383"/>
      <c r="F581" s="383"/>
      <c r="G581" s="383"/>
      <c r="H581" s="383"/>
      <c r="I581" s="383"/>
      <c r="J581" s="384"/>
      <c r="K581" s="233"/>
      <c r="L581" s="234"/>
      <c r="M581" s="235" t="s">
        <v>140</v>
      </c>
      <c r="N581" s="233"/>
      <c r="O581" s="233"/>
      <c r="P581" s="236"/>
      <c r="R581" s="244"/>
      <c r="S581" s="4" t="s">
        <v>197</v>
      </c>
    </row>
    <row r="582" spans="2:19" ht="17.25" customHeight="1">
      <c r="B582" s="237"/>
      <c r="C582" s="78" t="s">
        <v>141</v>
      </c>
      <c r="D582" s="274"/>
      <c r="E582" s="275"/>
      <c r="F582" s="275"/>
      <c r="G582" s="275"/>
      <c r="H582" s="275"/>
      <c r="I582" s="275"/>
      <c r="J582" s="275"/>
      <c r="K582" s="275"/>
      <c r="L582" s="276"/>
      <c r="M582" s="438" t="s">
        <v>259</v>
      </c>
      <c r="N582" s="439"/>
      <c r="O582" s="439"/>
      <c r="P582" s="238"/>
      <c r="R582" s="245"/>
      <c r="S582" s="1" t="s">
        <v>198</v>
      </c>
    </row>
    <row r="583" spans="2:16" ht="17.25" customHeight="1" thickBot="1">
      <c r="B583" s="237"/>
      <c r="C583" s="78" t="s">
        <v>142</v>
      </c>
      <c r="D583" s="385"/>
      <c r="E583" s="386"/>
      <c r="F583" s="386"/>
      <c r="G583" s="386"/>
      <c r="H583" s="387"/>
      <c r="I583" s="228"/>
      <c r="J583" s="229"/>
      <c r="K583" s="266" t="str">
        <f>TEXT(D583,"00000")</f>
        <v>00000</v>
      </c>
      <c r="L583" s="227"/>
      <c r="M583" s="226"/>
      <c r="N583" s="226"/>
      <c r="O583" s="226"/>
      <c r="P583" s="238"/>
    </row>
    <row r="584" spans="2:21" ht="17.25" customHeight="1">
      <c r="B584" s="237"/>
      <c r="C584" s="78" t="s">
        <v>143</v>
      </c>
      <c r="D584" s="431"/>
      <c r="E584" s="432"/>
      <c r="F584" s="432"/>
      <c r="G584" s="432"/>
      <c r="H584" s="432"/>
      <c r="I584" s="432"/>
      <c r="J584" s="433"/>
      <c r="K584" s="226" t="s">
        <v>144</v>
      </c>
      <c r="L584" s="230"/>
      <c r="M584" s="226"/>
      <c r="N584" s="226"/>
      <c r="O584" s="226"/>
      <c r="P584" s="238"/>
      <c r="R584" s="246" t="s">
        <v>192</v>
      </c>
      <c r="S584" s="247"/>
      <c r="T584" s="247"/>
      <c r="U584" s="248"/>
    </row>
    <row r="585" spans="2:21" ht="17.25" customHeight="1">
      <c r="B585" s="237"/>
      <c r="C585" s="78"/>
      <c r="D585" s="434" t="s">
        <v>145</v>
      </c>
      <c r="E585" s="435"/>
      <c r="F585" s="435"/>
      <c r="G585" s="435"/>
      <c r="H585" s="435"/>
      <c r="I585" s="435"/>
      <c r="J585" s="435"/>
      <c r="K585" s="224" t="s">
        <v>146</v>
      </c>
      <c r="L585" s="224" t="s">
        <v>147</v>
      </c>
      <c r="M585" s="224" t="s">
        <v>148</v>
      </c>
      <c r="N585" s="123" t="s">
        <v>149</v>
      </c>
      <c r="O585" s="226"/>
      <c r="P585" s="238"/>
      <c r="R585" s="249"/>
      <c r="S585" s="4" t="s">
        <v>193</v>
      </c>
      <c r="T585" s="4"/>
      <c r="U585" s="250"/>
    </row>
    <row r="586" spans="2:21" ht="17.25" customHeight="1">
      <c r="B586" s="237"/>
      <c r="C586" s="78" t="s">
        <v>150</v>
      </c>
      <c r="D586" s="423"/>
      <c r="E586" s="424"/>
      <c r="F586" s="424"/>
      <c r="G586" s="424"/>
      <c r="H586" s="424"/>
      <c r="I586" s="424"/>
      <c r="J586" s="424"/>
      <c r="K586" s="221"/>
      <c r="L586" s="124"/>
      <c r="M586" s="124"/>
      <c r="N586" s="122"/>
      <c r="O586" s="225"/>
      <c r="P586" s="238"/>
      <c r="Q586" s="4"/>
      <c r="R586" s="249" t="s">
        <v>195</v>
      </c>
      <c r="S586" s="4"/>
      <c r="T586" s="4"/>
      <c r="U586" s="250"/>
    </row>
    <row r="587" spans="2:21" ht="17.25" customHeight="1">
      <c r="B587" s="237"/>
      <c r="C587" s="78" t="s">
        <v>151</v>
      </c>
      <c r="D587" s="423"/>
      <c r="E587" s="424"/>
      <c r="F587" s="424"/>
      <c r="G587" s="424"/>
      <c r="H587" s="424"/>
      <c r="I587" s="424"/>
      <c r="J587" s="424"/>
      <c r="K587" s="221"/>
      <c r="L587" s="124"/>
      <c r="M587" s="124"/>
      <c r="N587" s="122"/>
      <c r="O587" s="225"/>
      <c r="P587" s="238"/>
      <c r="Q587" s="4"/>
      <c r="R587" s="249"/>
      <c r="S587" s="4"/>
      <c r="T587" s="4"/>
      <c r="U587" s="250"/>
    </row>
    <row r="588" spans="2:21" ht="17.25" customHeight="1">
      <c r="B588" s="237"/>
      <c r="C588" s="78" t="s">
        <v>152</v>
      </c>
      <c r="D588" s="419"/>
      <c r="E588" s="420"/>
      <c r="F588" s="420"/>
      <c r="G588" s="420"/>
      <c r="H588" s="420"/>
      <c r="I588" s="420"/>
      <c r="J588" s="420"/>
      <c r="K588" s="222"/>
      <c r="L588" s="125"/>
      <c r="M588" s="125"/>
      <c r="N588" s="122"/>
      <c r="O588" s="225"/>
      <c r="P588" s="238"/>
      <c r="Q588" s="4"/>
      <c r="R588" s="249"/>
      <c r="S588" s="4"/>
      <c r="T588" s="4"/>
      <c r="U588" s="250"/>
    </row>
    <row r="589" spans="2:21" ht="17.25" customHeight="1">
      <c r="B589" s="237"/>
      <c r="C589" s="78" t="s">
        <v>153</v>
      </c>
      <c r="D589" s="419"/>
      <c r="E589" s="420"/>
      <c r="F589" s="420"/>
      <c r="G589" s="420"/>
      <c r="H589" s="420"/>
      <c r="I589" s="420"/>
      <c r="J589" s="420"/>
      <c r="K589" s="222"/>
      <c r="L589" s="125"/>
      <c r="M589" s="125"/>
      <c r="N589" s="122"/>
      <c r="O589" s="225"/>
      <c r="P589" s="238"/>
      <c r="Q589" s="4"/>
      <c r="R589" s="249"/>
      <c r="S589" s="4"/>
      <c r="T589" s="4"/>
      <c r="U589" s="250"/>
    </row>
    <row r="590" spans="2:21" ht="17.25" customHeight="1">
      <c r="B590" s="237"/>
      <c r="C590" s="78" t="s">
        <v>154</v>
      </c>
      <c r="D590" s="419"/>
      <c r="E590" s="420"/>
      <c r="F590" s="420"/>
      <c r="G590" s="420"/>
      <c r="H590" s="420"/>
      <c r="I590" s="420"/>
      <c r="J590" s="420"/>
      <c r="K590" s="222"/>
      <c r="L590" s="125"/>
      <c r="M590" s="125"/>
      <c r="N590" s="122"/>
      <c r="O590" s="225"/>
      <c r="P590" s="238"/>
      <c r="Q590" s="4"/>
      <c r="R590" s="249"/>
      <c r="S590" s="4"/>
      <c r="T590" s="4"/>
      <c r="U590" s="250"/>
    </row>
    <row r="591" spans="2:21" ht="17.25" customHeight="1">
      <c r="B591" s="237"/>
      <c r="C591" s="78" t="s">
        <v>155</v>
      </c>
      <c r="D591" s="423"/>
      <c r="E591" s="424"/>
      <c r="F591" s="424"/>
      <c r="G591" s="424"/>
      <c r="H591" s="424"/>
      <c r="I591" s="424"/>
      <c r="J591" s="424"/>
      <c r="K591" s="221"/>
      <c r="L591" s="124"/>
      <c r="M591" s="124"/>
      <c r="N591" s="122"/>
      <c r="O591" s="225"/>
      <c r="P591" s="238"/>
      <c r="Q591" s="4"/>
      <c r="R591" s="249"/>
      <c r="S591" s="4"/>
      <c r="T591" s="4"/>
      <c r="U591" s="250"/>
    </row>
    <row r="592" spans="2:21" ht="17.25" customHeight="1">
      <c r="B592" s="237"/>
      <c r="C592" s="78" t="s">
        <v>156</v>
      </c>
      <c r="D592" s="423"/>
      <c r="E592" s="424"/>
      <c r="F592" s="424"/>
      <c r="G592" s="424"/>
      <c r="H592" s="424"/>
      <c r="I592" s="424"/>
      <c r="J592" s="424"/>
      <c r="K592" s="221"/>
      <c r="L592" s="124"/>
      <c r="M592" s="124"/>
      <c r="N592" s="122"/>
      <c r="O592" s="225"/>
      <c r="P592" s="238"/>
      <c r="Q592" s="4"/>
      <c r="R592" s="249"/>
      <c r="S592" s="4"/>
      <c r="T592" s="4"/>
      <c r="U592" s="250"/>
    </row>
    <row r="593" spans="2:21" ht="17.25" customHeight="1">
      <c r="B593" s="237"/>
      <c r="C593" s="78" t="s">
        <v>157</v>
      </c>
      <c r="D593" s="423"/>
      <c r="E593" s="424"/>
      <c r="F593" s="424"/>
      <c r="G593" s="424"/>
      <c r="H593" s="424"/>
      <c r="I593" s="424"/>
      <c r="J593" s="424"/>
      <c r="K593" s="221"/>
      <c r="L593" s="124"/>
      <c r="M593" s="124"/>
      <c r="N593" s="122"/>
      <c r="O593" s="225"/>
      <c r="P593" s="238"/>
      <c r="Q593" s="4"/>
      <c r="R593" s="249"/>
      <c r="S593" s="4"/>
      <c r="T593" s="4"/>
      <c r="U593" s="250"/>
    </row>
    <row r="594" spans="2:21" ht="17.25" customHeight="1">
      <c r="B594" s="237"/>
      <c r="C594" s="78" t="s">
        <v>158</v>
      </c>
      <c r="D594" s="419"/>
      <c r="E594" s="420"/>
      <c r="F594" s="420"/>
      <c r="G594" s="420"/>
      <c r="H594" s="420"/>
      <c r="I594" s="420"/>
      <c r="J594" s="420"/>
      <c r="K594" s="222"/>
      <c r="L594" s="125"/>
      <c r="M594" s="125"/>
      <c r="N594" s="122"/>
      <c r="O594" s="225"/>
      <c r="P594" s="238"/>
      <c r="Q594" s="4"/>
      <c r="R594" s="249"/>
      <c r="S594" s="4"/>
      <c r="T594" s="4"/>
      <c r="U594" s="250"/>
    </row>
    <row r="595" spans="2:21" ht="17.25" customHeight="1">
      <c r="B595" s="237"/>
      <c r="C595" s="95" t="s">
        <v>159</v>
      </c>
      <c r="D595" s="425">
        <f>SUM(N586:N594)</f>
        <v>0</v>
      </c>
      <c r="E595" s="426"/>
      <c r="F595" s="426"/>
      <c r="G595" s="426"/>
      <c r="H595" s="426"/>
      <c r="I595" s="426"/>
      <c r="J595" s="427"/>
      <c r="K595" s="255" t="s">
        <v>160</v>
      </c>
      <c r="L595" s="198">
        <f>IF(ISERR((O608+D595)/D584),"",(O608+D595)/D584)</f>
      </c>
      <c r="M595" s="231" t="s">
        <v>162</v>
      </c>
      <c r="N595" s="231"/>
      <c r="O595" s="231"/>
      <c r="P595" s="239"/>
      <c r="Q595" s="197"/>
      <c r="R595" s="249" t="s">
        <v>196</v>
      </c>
      <c r="S595" s="4"/>
      <c r="T595" s="4"/>
      <c r="U595" s="250"/>
    </row>
    <row r="596" spans="2:21" ht="17.25" customHeight="1">
      <c r="B596" s="237"/>
      <c r="C596" s="96" t="s">
        <v>161</v>
      </c>
      <c r="D596" s="428">
        <f>ROUNDDOWN(D595*0.08,0)</f>
        <v>0</v>
      </c>
      <c r="E596" s="429"/>
      <c r="F596" s="429"/>
      <c r="G596" s="429"/>
      <c r="H596" s="429"/>
      <c r="I596" s="429"/>
      <c r="J596" s="430"/>
      <c r="K596" s="256">
        <v>0.08</v>
      </c>
      <c r="L596" s="260" t="s">
        <v>219</v>
      </c>
      <c r="M596" s="231"/>
      <c r="N596" s="231"/>
      <c r="O596" s="231"/>
      <c r="P596" s="239"/>
      <c r="Q596" s="197"/>
      <c r="R596" s="249" t="s">
        <v>199</v>
      </c>
      <c r="S596" s="4"/>
      <c r="T596" s="4"/>
      <c r="U596" s="250"/>
    </row>
    <row r="597" spans="2:21" ht="17.25" customHeight="1">
      <c r="B597" s="237"/>
      <c r="C597" s="97" t="s">
        <v>163</v>
      </c>
      <c r="D597" s="410">
        <f>SUM(D595:D596)</f>
        <v>0</v>
      </c>
      <c r="E597" s="411"/>
      <c r="F597" s="411"/>
      <c r="G597" s="411"/>
      <c r="H597" s="411"/>
      <c r="I597" s="411"/>
      <c r="J597" s="412"/>
      <c r="K597" s="226"/>
      <c r="L597" s="226" t="s">
        <v>220</v>
      </c>
      <c r="M597" s="226"/>
      <c r="N597" s="226"/>
      <c r="O597" s="226"/>
      <c r="P597" s="238"/>
      <c r="R597" s="249"/>
      <c r="S597" s="4"/>
      <c r="T597" s="4"/>
      <c r="U597" s="250"/>
    </row>
    <row r="598" spans="2:21" ht="18" customHeight="1">
      <c r="B598" s="237"/>
      <c r="C598" s="226"/>
      <c r="D598" s="226"/>
      <c r="E598" s="226"/>
      <c r="F598" s="226"/>
      <c r="G598" s="226"/>
      <c r="H598" s="226"/>
      <c r="I598" s="226"/>
      <c r="J598" s="226"/>
      <c r="K598" s="226"/>
      <c r="L598" s="226"/>
      <c r="M598" s="226"/>
      <c r="N598" s="226"/>
      <c r="O598" s="226"/>
      <c r="P598" s="238"/>
      <c r="R598" s="249" t="s">
        <v>201</v>
      </c>
      <c r="S598" s="4"/>
      <c r="T598" s="4"/>
      <c r="U598" s="250"/>
    </row>
    <row r="599" spans="2:21" ht="18" customHeight="1" thickBot="1">
      <c r="B599" s="237"/>
      <c r="C599" s="226"/>
      <c r="D599" s="226" t="s">
        <v>164</v>
      </c>
      <c r="E599" s="226"/>
      <c r="F599" s="226"/>
      <c r="G599" s="226"/>
      <c r="H599" s="226"/>
      <c r="I599" s="226"/>
      <c r="J599" s="226"/>
      <c r="K599" s="226"/>
      <c r="L599" s="226"/>
      <c r="M599" s="226"/>
      <c r="N599" s="226"/>
      <c r="O599" s="226"/>
      <c r="P599" s="238"/>
      <c r="R599" s="249" t="s">
        <v>200</v>
      </c>
      <c r="S599" s="4"/>
      <c r="T599" s="4"/>
      <c r="U599" s="250"/>
    </row>
    <row r="600" spans="2:21" ht="18" customHeight="1" thickBot="1" thickTop="1">
      <c r="B600" s="237"/>
      <c r="C600" s="226"/>
      <c r="D600" s="413" t="s">
        <v>143</v>
      </c>
      <c r="E600" s="414"/>
      <c r="F600" s="414"/>
      <c r="G600" s="414"/>
      <c r="H600" s="414"/>
      <c r="I600" s="414"/>
      <c r="J600" s="415"/>
      <c r="K600" s="120">
        <f>D584</f>
        <v>0</v>
      </c>
      <c r="L600" s="223"/>
      <c r="M600" s="223"/>
      <c r="N600" s="223"/>
      <c r="O600" s="100"/>
      <c r="P600" s="238"/>
      <c r="R600" s="251" t="s">
        <v>202</v>
      </c>
      <c r="S600" s="252"/>
      <c r="T600" s="252"/>
      <c r="U600" s="253"/>
    </row>
    <row r="601" spans="2:16" ht="19.5" customHeight="1">
      <c r="B601" s="237"/>
      <c r="C601" s="226"/>
      <c r="D601" s="416" t="s">
        <v>165</v>
      </c>
      <c r="E601" s="417"/>
      <c r="F601" s="417"/>
      <c r="G601" s="417"/>
      <c r="H601" s="417"/>
      <c r="I601" s="417"/>
      <c r="J601" s="418"/>
      <c r="K601" s="118"/>
      <c r="L601" s="95" t="s">
        <v>166</v>
      </c>
      <c r="M601" s="104"/>
      <c r="N601" s="95" t="s">
        <v>167</v>
      </c>
      <c r="O601" s="106"/>
      <c r="P601" s="238"/>
    </row>
    <row r="602" spans="2:16" ht="19.5" customHeight="1">
      <c r="B602" s="237"/>
      <c r="C602" s="226"/>
      <c r="D602" s="392" t="s">
        <v>168</v>
      </c>
      <c r="E602" s="393"/>
      <c r="F602" s="393"/>
      <c r="G602" s="393"/>
      <c r="H602" s="393"/>
      <c r="I602" s="393"/>
      <c r="J602" s="394"/>
      <c r="K602" s="103"/>
      <c r="L602" s="96" t="s">
        <v>169</v>
      </c>
      <c r="M602" s="102"/>
      <c r="N602" s="96" t="s">
        <v>170</v>
      </c>
      <c r="O602" s="107"/>
      <c r="P602" s="238"/>
    </row>
    <row r="603" spans="2:16" ht="19.5" customHeight="1">
      <c r="B603" s="237"/>
      <c r="C603" s="226"/>
      <c r="D603" s="392" t="s">
        <v>171</v>
      </c>
      <c r="E603" s="393"/>
      <c r="F603" s="393"/>
      <c r="G603" s="393"/>
      <c r="H603" s="393"/>
      <c r="I603" s="393"/>
      <c r="J603" s="394"/>
      <c r="K603" s="103"/>
      <c r="L603" s="96" t="s">
        <v>172</v>
      </c>
      <c r="M603" s="102"/>
      <c r="N603" s="96" t="s">
        <v>173</v>
      </c>
      <c r="O603" s="107"/>
      <c r="P603" s="238"/>
    </row>
    <row r="604" spans="2:16" ht="19.5" customHeight="1">
      <c r="B604" s="237"/>
      <c r="C604" s="226"/>
      <c r="D604" s="392" t="s">
        <v>174</v>
      </c>
      <c r="E604" s="393"/>
      <c r="F604" s="393"/>
      <c r="G604" s="393"/>
      <c r="H604" s="393"/>
      <c r="I604" s="393"/>
      <c r="J604" s="394"/>
      <c r="K604" s="103"/>
      <c r="L604" s="96" t="s">
        <v>175</v>
      </c>
      <c r="M604" s="102"/>
      <c r="N604" s="96" t="s">
        <v>176</v>
      </c>
      <c r="O604" s="107"/>
      <c r="P604" s="238"/>
    </row>
    <row r="605" spans="2:16" ht="19.5" customHeight="1">
      <c r="B605" s="237"/>
      <c r="C605" s="226"/>
      <c r="D605" s="392" t="s">
        <v>177</v>
      </c>
      <c r="E605" s="393"/>
      <c r="F605" s="393"/>
      <c r="G605" s="393"/>
      <c r="H605" s="393"/>
      <c r="I605" s="393"/>
      <c r="J605" s="394"/>
      <c r="K605" s="103"/>
      <c r="L605" s="96" t="s">
        <v>178</v>
      </c>
      <c r="M605" s="102"/>
      <c r="N605" s="96" t="s">
        <v>179</v>
      </c>
      <c r="O605" s="107"/>
      <c r="P605" s="238"/>
    </row>
    <row r="606" spans="2:16" ht="19.5" customHeight="1">
      <c r="B606" s="237"/>
      <c r="C606" s="226"/>
      <c r="D606" s="392" t="s">
        <v>180</v>
      </c>
      <c r="E606" s="393"/>
      <c r="F606" s="393"/>
      <c r="G606" s="393"/>
      <c r="H606" s="393"/>
      <c r="I606" s="393"/>
      <c r="J606" s="394"/>
      <c r="K606" s="103"/>
      <c r="L606" s="96" t="s">
        <v>181</v>
      </c>
      <c r="M606" s="102"/>
      <c r="N606" s="96" t="s">
        <v>182</v>
      </c>
      <c r="O606" s="107"/>
      <c r="P606" s="238"/>
    </row>
    <row r="607" spans="2:16" ht="19.5" customHeight="1">
      <c r="B607" s="237"/>
      <c r="C607" s="226"/>
      <c r="D607" s="392" t="s">
        <v>183</v>
      </c>
      <c r="E607" s="393"/>
      <c r="F607" s="393"/>
      <c r="G607" s="393"/>
      <c r="H607" s="393"/>
      <c r="I607" s="393"/>
      <c r="J607" s="394"/>
      <c r="K607" s="103"/>
      <c r="L607" s="96" t="s">
        <v>184</v>
      </c>
      <c r="M607" s="102"/>
      <c r="N607" s="108" t="s">
        <v>182</v>
      </c>
      <c r="O607" s="109"/>
      <c r="P607" s="238"/>
    </row>
    <row r="608" spans="2:16" ht="19.5" customHeight="1" thickBot="1">
      <c r="B608" s="237"/>
      <c r="C608" s="226"/>
      <c r="D608" s="392" t="s">
        <v>185</v>
      </c>
      <c r="E608" s="393"/>
      <c r="F608" s="393"/>
      <c r="G608" s="393"/>
      <c r="H608" s="393"/>
      <c r="I608" s="393"/>
      <c r="J608" s="394"/>
      <c r="K608" s="103"/>
      <c r="L608" s="96" t="s">
        <v>186</v>
      </c>
      <c r="M608" s="102"/>
      <c r="N608" s="98" t="s">
        <v>187</v>
      </c>
      <c r="O608" s="110">
        <f>SUM(K601:K609,M601:M609,O601:O607)</f>
        <v>0</v>
      </c>
      <c r="P608" s="238"/>
    </row>
    <row r="609" spans="2:16" ht="19.5" customHeight="1" thickBot="1" thickTop="1">
      <c r="B609" s="237"/>
      <c r="C609" s="226"/>
      <c r="D609" s="407" t="s">
        <v>188</v>
      </c>
      <c r="E609" s="408"/>
      <c r="F609" s="408"/>
      <c r="G609" s="408"/>
      <c r="H609" s="408"/>
      <c r="I609" s="408"/>
      <c r="J609" s="409"/>
      <c r="K609" s="119"/>
      <c r="L609" s="101" t="s">
        <v>189</v>
      </c>
      <c r="M609" s="105"/>
      <c r="N609" s="99" t="s">
        <v>190</v>
      </c>
      <c r="O609" s="111">
        <f>IF(D584="単価契約",0,K600-O608)</f>
        <v>0</v>
      </c>
      <c r="P609" s="238"/>
    </row>
    <row r="610" spans="2:16" ht="19.5" customHeight="1" thickBot="1" thickTop="1">
      <c r="B610" s="240"/>
      <c r="C610" s="241"/>
      <c r="D610" s="241"/>
      <c r="E610" s="241"/>
      <c r="F610" s="241"/>
      <c r="G610" s="241"/>
      <c r="H610" s="241"/>
      <c r="I610" s="241"/>
      <c r="J610" s="241"/>
      <c r="K610" s="241"/>
      <c r="L610" s="241"/>
      <c r="M610" s="241"/>
      <c r="N610" s="241"/>
      <c r="O610" s="241"/>
      <c r="P610" s="242"/>
    </row>
    <row r="611" ht="19.5" customHeight="1">
      <c r="C611" s="436" t="s">
        <v>120</v>
      </c>
    </row>
    <row r="612" ht="19.5" customHeight="1">
      <c r="C612" s="436"/>
    </row>
    <row r="613" ht="19.5" customHeight="1">
      <c r="C613" s="436"/>
    </row>
    <row r="614" ht="19.5" customHeight="1">
      <c r="C614" s="436"/>
    </row>
    <row r="615" ht="19.5" customHeight="1">
      <c r="C615" s="436"/>
    </row>
    <row r="616" ht="19.5" customHeight="1">
      <c r="C616" s="436"/>
    </row>
    <row r="617" ht="19.5" customHeight="1">
      <c r="C617" s="436"/>
    </row>
    <row r="618" ht="19.5" customHeight="1">
      <c r="C618" s="436"/>
    </row>
    <row r="619" ht="19.5" customHeight="1">
      <c r="C619" s="436"/>
    </row>
    <row r="620" ht="19.5" customHeight="1">
      <c r="C620" s="436"/>
    </row>
    <row r="621" ht="12" customHeight="1">
      <c r="C621" s="436"/>
    </row>
    <row r="622" ht="12" customHeight="1">
      <c r="C622" s="436"/>
    </row>
    <row r="623" ht="12" customHeight="1">
      <c r="C623" s="436"/>
    </row>
    <row r="624" ht="12" customHeight="1">
      <c r="C624" s="436"/>
    </row>
    <row r="625" ht="12" customHeight="1">
      <c r="C625" s="436"/>
    </row>
    <row r="626" ht="12" customHeight="1">
      <c r="C626" s="436"/>
    </row>
    <row r="627" ht="12" customHeight="1">
      <c r="C627" s="436"/>
    </row>
    <row r="628" ht="12" customHeight="1">
      <c r="C628" s="436"/>
    </row>
    <row r="629" ht="12" customHeight="1">
      <c r="C629" s="436"/>
    </row>
    <row r="630" ht="12" customHeight="1">
      <c r="C630" s="437"/>
    </row>
    <row r="631" spans="2:20" ht="17.25" customHeight="1" thickBot="1">
      <c r="B631" s="80"/>
      <c r="C631" s="388" t="s">
        <v>118</v>
      </c>
      <c r="D631" s="388"/>
      <c r="E631" s="388"/>
      <c r="F631" s="388"/>
      <c r="G631" s="388"/>
      <c r="H631" s="388"/>
      <c r="I631" s="390">
        <f>I574+1</f>
        <v>12</v>
      </c>
      <c r="J631" s="390"/>
      <c r="K631" s="81"/>
      <c r="L631" s="81"/>
      <c r="M631" s="81"/>
      <c r="N631" s="81"/>
      <c r="O631" s="81"/>
      <c r="P631" s="82"/>
      <c r="T631" s="1" t="s">
        <v>206</v>
      </c>
    </row>
    <row r="632" spans="2:20" ht="17.25" customHeight="1" thickTop="1">
      <c r="B632" s="2"/>
      <c r="C632" s="389"/>
      <c r="D632" s="389"/>
      <c r="E632" s="389"/>
      <c r="F632" s="389"/>
      <c r="G632" s="389"/>
      <c r="H632" s="389"/>
      <c r="I632" s="391"/>
      <c r="J632" s="391"/>
      <c r="K632" s="4"/>
      <c r="L632" s="395" t="s">
        <v>119</v>
      </c>
      <c r="M632" s="396"/>
      <c r="N632" s="396"/>
      <c r="O632" s="396"/>
      <c r="P632" s="397"/>
      <c r="T632" s="1" t="s">
        <v>207</v>
      </c>
    </row>
    <row r="633" spans="2:16" ht="9.75" customHeight="1">
      <c r="B633" s="2"/>
      <c r="C633" s="4"/>
      <c r="D633" s="4"/>
      <c r="E633" s="4"/>
      <c r="F633" s="4"/>
      <c r="G633" s="4"/>
      <c r="H633" s="4"/>
      <c r="I633" s="4"/>
      <c r="J633" s="4"/>
      <c r="K633" s="4"/>
      <c r="L633" s="398"/>
      <c r="M633" s="399"/>
      <c r="N633" s="399"/>
      <c r="O633" s="399"/>
      <c r="P633" s="400"/>
    </row>
    <row r="634" spans="2:16" ht="17.25" customHeight="1">
      <c r="B634" s="2"/>
      <c r="C634" s="78" t="s">
        <v>15</v>
      </c>
      <c r="D634" s="404">
        <v>44135</v>
      </c>
      <c r="E634" s="405"/>
      <c r="F634" s="405"/>
      <c r="G634" s="405"/>
      <c r="H634" s="405"/>
      <c r="I634" s="406"/>
      <c r="J634" s="121"/>
      <c r="K634" s="4"/>
      <c r="L634" s="398"/>
      <c r="M634" s="399"/>
      <c r="N634" s="399"/>
      <c r="O634" s="399"/>
      <c r="P634" s="400"/>
    </row>
    <row r="635" spans="2:16" ht="11.25" customHeight="1" thickBot="1">
      <c r="B635" s="2"/>
      <c r="C635" s="81"/>
      <c r="D635" s="81"/>
      <c r="E635" s="81"/>
      <c r="F635" s="81"/>
      <c r="G635" s="81"/>
      <c r="H635" s="81"/>
      <c r="I635" s="93"/>
      <c r="J635" s="94"/>
      <c r="K635" s="4"/>
      <c r="L635" s="401"/>
      <c r="M635" s="402"/>
      <c r="N635" s="402"/>
      <c r="O635" s="402"/>
      <c r="P635" s="403"/>
    </row>
    <row r="636" spans="2:20" ht="12" customHeight="1" thickTop="1">
      <c r="B636" s="2"/>
      <c r="C636" s="4"/>
      <c r="D636" s="4"/>
      <c r="E636" s="4"/>
      <c r="F636" s="4"/>
      <c r="G636" s="4"/>
      <c r="H636" s="4"/>
      <c r="I636" s="4"/>
      <c r="J636" s="4"/>
      <c r="K636" s="4"/>
      <c r="L636" s="112"/>
      <c r="M636" s="112"/>
      <c r="N636" s="112"/>
      <c r="O636" s="112"/>
      <c r="P636" s="3"/>
      <c r="Q636" s="90"/>
      <c r="R636" s="90"/>
      <c r="S636" s="90"/>
      <c r="T636" s="90"/>
    </row>
    <row r="637" spans="2:20" ht="17.25" customHeight="1" thickBot="1">
      <c r="B637" s="2"/>
      <c r="C637" s="4" t="s">
        <v>69</v>
      </c>
      <c r="D637" s="4"/>
      <c r="E637" s="4"/>
      <c r="F637" s="4"/>
      <c r="G637" s="4"/>
      <c r="H637" s="4"/>
      <c r="I637" s="4"/>
      <c r="J637" s="4"/>
      <c r="K637" s="4"/>
      <c r="L637" s="112"/>
      <c r="M637" s="112"/>
      <c r="N637" s="112"/>
      <c r="O637" s="112"/>
      <c r="P637" s="3"/>
      <c r="Q637" s="90"/>
      <c r="R637" s="90"/>
      <c r="S637" s="90"/>
      <c r="T637" s="90"/>
    </row>
    <row r="638" spans="2:19" ht="17.25" customHeight="1">
      <c r="B638" s="243" t="s">
        <v>194</v>
      </c>
      <c r="C638" s="232" t="s">
        <v>139</v>
      </c>
      <c r="D638" s="382"/>
      <c r="E638" s="383"/>
      <c r="F638" s="383"/>
      <c r="G638" s="383"/>
      <c r="H638" s="383"/>
      <c r="I638" s="383"/>
      <c r="J638" s="384"/>
      <c r="K638" s="233"/>
      <c r="L638" s="234"/>
      <c r="M638" s="235" t="s">
        <v>140</v>
      </c>
      <c r="N638" s="233"/>
      <c r="O638" s="233"/>
      <c r="P638" s="236"/>
      <c r="R638" s="244"/>
      <c r="S638" s="4" t="s">
        <v>197</v>
      </c>
    </row>
    <row r="639" spans="2:19" ht="17.25" customHeight="1">
      <c r="B639" s="237"/>
      <c r="C639" s="78" t="s">
        <v>141</v>
      </c>
      <c r="D639" s="274"/>
      <c r="E639" s="275"/>
      <c r="F639" s="275"/>
      <c r="G639" s="275"/>
      <c r="H639" s="275"/>
      <c r="I639" s="275"/>
      <c r="J639" s="275"/>
      <c r="K639" s="275"/>
      <c r="L639" s="276"/>
      <c r="M639" s="438" t="s">
        <v>259</v>
      </c>
      <c r="N639" s="439"/>
      <c r="O639" s="439"/>
      <c r="P639" s="238"/>
      <c r="R639" s="245"/>
      <c r="S639" s="1" t="s">
        <v>198</v>
      </c>
    </row>
    <row r="640" spans="2:16" ht="17.25" customHeight="1" thickBot="1">
      <c r="B640" s="237"/>
      <c r="C640" s="78" t="s">
        <v>142</v>
      </c>
      <c r="D640" s="385"/>
      <c r="E640" s="386"/>
      <c r="F640" s="386"/>
      <c r="G640" s="386"/>
      <c r="H640" s="387"/>
      <c r="I640" s="228"/>
      <c r="J640" s="229"/>
      <c r="K640" s="266" t="str">
        <f>TEXT(D640,"00000")</f>
        <v>00000</v>
      </c>
      <c r="L640" s="227"/>
      <c r="M640" s="226"/>
      <c r="N640" s="226"/>
      <c r="O640" s="226"/>
      <c r="P640" s="238"/>
    </row>
    <row r="641" spans="2:21" ht="17.25" customHeight="1">
      <c r="B641" s="237"/>
      <c r="C641" s="78" t="s">
        <v>143</v>
      </c>
      <c r="D641" s="431"/>
      <c r="E641" s="432"/>
      <c r="F641" s="432"/>
      <c r="G641" s="432"/>
      <c r="H641" s="432"/>
      <c r="I641" s="432"/>
      <c r="J641" s="433"/>
      <c r="K641" s="226" t="s">
        <v>144</v>
      </c>
      <c r="L641" s="230"/>
      <c r="M641" s="226"/>
      <c r="N641" s="226"/>
      <c r="O641" s="226"/>
      <c r="P641" s="238"/>
      <c r="R641" s="246" t="s">
        <v>192</v>
      </c>
      <c r="S641" s="247"/>
      <c r="T641" s="247"/>
      <c r="U641" s="248"/>
    </row>
    <row r="642" spans="2:21" ht="17.25" customHeight="1">
      <c r="B642" s="237"/>
      <c r="C642" s="78"/>
      <c r="D642" s="434" t="s">
        <v>145</v>
      </c>
      <c r="E642" s="435"/>
      <c r="F642" s="435"/>
      <c r="G642" s="435"/>
      <c r="H642" s="435"/>
      <c r="I642" s="435"/>
      <c r="J642" s="435"/>
      <c r="K642" s="224" t="s">
        <v>146</v>
      </c>
      <c r="L642" s="224" t="s">
        <v>147</v>
      </c>
      <c r="M642" s="224" t="s">
        <v>148</v>
      </c>
      <c r="N642" s="123" t="s">
        <v>149</v>
      </c>
      <c r="O642" s="226"/>
      <c r="P642" s="238"/>
      <c r="R642" s="249"/>
      <c r="S642" s="4" t="s">
        <v>193</v>
      </c>
      <c r="T642" s="4"/>
      <c r="U642" s="250"/>
    </row>
    <row r="643" spans="2:21" ht="17.25" customHeight="1">
      <c r="B643" s="237"/>
      <c r="C643" s="78" t="s">
        <v>150</v>
      </c>
      <c r="D643" s="423"/>
      <c r="E643" s="424"/>
      <c r="F643" s="424"/>
      <c r="G643" s="424"/>
      <c r="H643" s="424"/>
      <c r="I643" s="424"/>
      <c r="J643" s="424"/>
      <c r="K643" s="221"/>
      <c r="L643" s="124"/>
      <c r="M643" s="124"/>
      <c r="N643" s="122"/>
      <c r="O643" s="225"/>
      <c r="P643" s="238"/>
      <c r="Q643" s="4"/>
      <c r="R643" s="249" t="s">
        <v>195</v>
      </c>
      <c r="S643" s="4"/>
      <c r="T643" s="4"/>
      <c r="U643" s="250"/>
    </row>
    <row r="644" spans="2:21" ht="17.25" customHeight="1">
      <c r="B644" s="237"/>
      <c r="C644" s="78" t="s">
        <v>151</v>
      </c>
      <c r="D644" s="423"/>
      <c r="E644" s="424"/>
      <c r="F644" s="424"/>
      <c r="G644" s="424"/>
      <c r="H644" s="424"/>
      <c r="I644" s="424"/>
      <c r="J644" s="424"/>
      <c r="K644" s="221"/>
      <c r="L644" s="124"/>
      <c r="M644" s="124"/>
      <c r="N644" s="122"/>
      <c r="O644" s="225"/>
      <c r="P644" s="238"/>
      <c r="Q644" s="4"/>
      <c r="R644" s="249"/>
      <c r="S644" s="4"/>
      <c r="T644" s="4"/>
      <c r="U644" s="250"/>
    </row>
    <row r="645" spans="2:21" ht="17.25" customHeight="1">
      <c r="B645" s="237"/>
      <c r="C645" s="78" t="s">
        <v>152</v>
      </c>
      <c r="D645" s="419"/>
      <c r="E645" s="420"/>
      <c r="F645" s="420"/>
      <c r="G645" s="420"/>
      <c r="H645" s="420"/>
      <c r="I645" s="420"/>
      <c r="J645" s="420"/>
      <c r="K645" s="222"/>
      <c r="L645" s="125"/>
      <c r="M645" s="125"/>
      <c r="N645" s="122"/>
      <c r="O645" s="225"/>
      <c r="P645" s="238"/>
      <c r="Q645" s="4"/>
      <c r="R645" s="249"/>
      <c r="S645" s="4"/>
      <c r="T645" s="4"/>
      <c r="U645" s="250"/>
    </row>
    <row r="646" spans="2:21" ht="17.25" customHeight="1">
      <c r="B646" s="237"/>
      <c r="C646" s="78" t="s">
        <v>153</v>
      </c>
      <c r="D646" s="419"/>
      <c r="E646" s="420"/>
      <c r="F646" s="420"/>
      <c r="G646" s="420"/>
      <c r="H646" s="420"/>
      <c r="I646" s="420"/>
      <c r="J646" s="420"/>
      <c r="K646" s="222"/>
      <c r="L646" s="125"/>
      <c r="M646" s="125"/>
      <c r="N646" s="122"/>
      <c r="O646" s="225"/>
      <c r="P646" s="238"/>
      <c r="Q646" s="4"/>
      <c r="R646" s="249"/>
      <c r="S646" s="4"/>
      <c r="T646" s="4"/>
      <c r="U646" s="250"/>
    </row>
    <row r="647" spans="2:21" ht="17.25" customHeight="1">
      <c r="B647" s="237"/>
      <c r="C647" s="78" t="s">
        <v>154</v>
      </c>
      <c r="D647" s="419"/>
      <c r="E647" s="420"/>
      <c r="F647" s="420"/>
      <c r="G647" s="420"/>
      <c r="H647" s="420"/>
      <c r="I647" s="420"/>
      <c r="J647" s="420"/>
      <c r="K647" s="222"/>
      <c r="L647" s="125"/>
      <c r="M647" s="125"/>
      <c r="N647" s="122"/>
      <c r="O647" s="225"/>
      <c r="P647" s="238"/>
      <c r="Q647" s="4"/>
      <c r="R647" s="249"/>
      <c r="S647" s="4"/>
      <c r="T647" s="4"/>
      <c r="U647" s="250"/>
    </row>
    <row r="648" spans="2:21" ht="17.25" customHeight="1">
      <c r="B648" s="237"/>
      <c r="C648" s="78" t="s">
        <v>155</v>
      </c>
      <c r="D648" s="423"/>
      <c r="E648" s="424"/>
      <c r="F648" s="424"/>
      <c r="G648" s="424"/>
      <c r="H648" s="424"/>
      <c r="I648" s="424"/>
      <c r="J648" s="424"/>
      <c r="K648" s="221"/>
      <c r="L648" s="124"/>
      <c r="M648" s="124"/>
      <c r="N648" s="122"/>
      <c r="O648" s="225"/>
      <c r="P648" s="238"/>
      <c r="Q648" s="4"/>
      <c r="R648" s="249"/>
      <c r="S648" s="4"/>
      <c r="T648" s="4"/>
      <c r="U648" s="250"/>
    </row>
    <row r="649" spans="2:21" ht="17.25" customHeight="1">
      <c r="B649" s="237"/>
      <c r="C649" s="78" t="s">
        <v>156</v>
      </c>
      <c r="D649" s="423"/>
      <c r="E649" s="424"/>
      <c r="F649" s="424"/>
      <c r="G649" s="424"/>
      <c r="H649" s="424"/>
      <c r="I649" s="424"/>
      <c r="J649" s="424"/>
      <c r="K649" s="221"/>
      <c r="L649" s="124"/>
      <c r="M649" s="124"/>
      <c r="N649" s="122"/>
      <c r="O649" s="225"/>
      <c r="P649" s="238"/>
      <c r="Q649" s="4"/>
      <c r="R649" s="249"/>
      <c r="S649" s="4"/>
      <c r="T649" s="4"/>
      <c r="U649" s="250"/>
    </row>
    <row r="650" spans="2:21" ht="17.25" customHeight="1">
      <c r="B650" s="237"/>
      <c r="C650" s="78" t="s">
        <v>157</v>
      </c>
      <c r="D650" s="423"/>
      <c r="E650" s="424"/>
      <c r="F650" s="424"/>
      <c r="G650" s="424"/>
      <c r="H650" s="424"/>
      <c r="I650" s="424"/>
      <c r="J650" s="424"/>
      <c r="K650" s="221"/>
      <c r="L650" s="124"/>
      <c r="M650" s="124"/>
      <c r="N650" s="122"/>
      <c r="O650" s="225"/>
      <c r="P650" s="238"/>
      <c r="Q650" s="4"/>
      <c r="R650" s="249"/>
      <c r="S650" s="4"/>
      <c r="T650" s="4"/>
      <c r="U650" s="250"/>
    </row>
    <row r="651" spans="2:21" ht="17.25" customHeight="1">
      <c r="B651" s="237"/>
      <c r="C651" s="78" t="s">
        <v>158</v>
      </c>
      <c r="D651" s="419"/>
      <c r="E651" s="420"/>
      <c r="F651" s="420"/>
      <c r="G651" s="420"/>
      <c r="H651" s="420"/>
      <c r="I651" s="420"/>
      <c r="J651" s="420"/>
      <c r="K651" s="222"/>
      <c r="L651" s="125"/>
      <c r="M651" s="125"/>
      <c r="N651" s="122"/>
      <c r="O651" s="225"/>
      <c r="P651" s="238"/>
      <c r="Q651" s="4"/>
      <c r="R651" s="249"/>
      <c r="S651" s="4"/>
      <c r="T651" s="4"/>
      <c r="U651" s="250"/>
    </row>
    <row r="652" spans="2:21" ht="17.25" customHeight="1">
      <c r="B652" s="237"/>
      <c r="C652" s="95" t="s">
        <v>159</v>
      </c>
      <c r="D652" s="425">
        <f>SUM(N643:N651)</f>
        <v>0</v>
      </c>
      <c r="E652" s="426"/>
      <c r="F652" s="426"/>
      <c r="G652" s="426"/>
      <c r="H652" s="426"/>
      <c r="I652" s="426"/>
      <c r="J652" s="427"/>
      <c r="K652" s="255" t="s">
        <v>160</v>
      </c>
      <c r="L652" s="198">
        <f>IF(ISERR((O665+D652)/D641),"",(O665+D652)/D641)</f>
      </c>
      <c r="M652" s="231" t="s">
        <v>162</v>
      </c>
      <c r="N652" s="231"/>
      <c r="O652" s="231"/>
      <c r="P652" s="239"/>
      <c r="Q652" s="197"/>
      <c r="R652" s="249" t="s">
        <v>196</v>
      </c>
      <c r="S652" s="4"/>
      <c r="T652" s="4"/>
      <c r="U652" s="250"/>
    </row>
    <row r="653" spans="2:21" ht="17.25" customHeight="1">
      <c r="B653" s="237"/>
      <c r="C653" s="96" t="s">
        <v>161</v>
      </c>
      <c r="D653" s="428">
        <f>ROUNDDOWN(D652*0.08,0)</f>
        <v>0</v>
      </c>
      <c r="E653" s="429"/>
      <c r="F653" s="429"/>
      <c r="G653" s="429"/>
      <c r="H653" s="429"/>
      <c r="I653" s="429"/>
      <c r="J653" s="430"/>
      <c r="K653" s="256">
        <v>0.08</v>
      </c>
      <c r="L653" s="260" t="s">
        <v>219</v>
      </c>
      <c r="M653" s="231"/>
      <c r="N653" s="231"/>
      <c r="O653" s="231"/>
      <c r="P653" s="239"/>
      <c r="Q653" s="197"/>
      <c r="R653" s="249" t="s">
        <v>199</v>
      </c>
      <c r="S653" s="4"/>
      <c r="T653" s="4"/>
      <c r="U653" s="250"/>
    </row>
    <row r="654" spans="2:21" ht="17.25" customHeight="1">
      <c r="B654" s="237"/>
      <c r="C654" s="97" t="s">
        <v>163</v>
      </c>
      <c r="D654" s="410">
        <f>SUM(D652:D653)</f>
        <v>0</v>
      </c>
      <c r="E654" s="411"/>
      <c r="F654" s="411"/>
      <c r="G654" s="411"/>
      <c r="H654" s="411"/>
      <c r="I654" s="411"/>
      <c r="J654" s="412"/>
      <c r="K654" s="226"/>
      <c r="L654" s="226" t="s">
        <v>220</v>
      </c>
      <c r="M654" s="226"/>
      <c r="N654" s="226"/>
      <c r="O654" s="226"/>
      <c r="P654" s="238"/>
      <c r="R654" s="249"/>
      <c r="S654" s="4"/>
      <c r="T654" s="4"/>
      <c r="U654" s="250"/>
    </row>
    <row r="655" spans="2:21" ht="18" customHeight="1">
      <c r="B655" s="237"/>
      <c r="C655" s="226"/>
      <c r="D655" s="226"/>
      <c r="E655" s="226"/>
      <c r="F655" s="226"/>
      <c r="G655" s="226"/>
      <c r="H655" s="226"/>
      <c r="I655" s="226"/>
      <c r="J655" s="226"/>
      <c r="K655" s="226"/>
      <c r="L655" s="226"/>
      <c r="M655" s="226"/>
      <c r="N655" s="226"/>
      <c r="O655" s="226"/>
      <c r="P655" s="238"/>
      <c r="R655" s="249" t="s">
        <v>201</v>
      </c>
      <c r="S655" s="4"/>
      <c r="T655" s="4"/>
      <c r="U655" s="250"/>
    </row>
    <row r="656" spans="2:21" ht="18" customHeight="1" thickBot="1">
      <c r="B656" s="237"/>
      <c r="C656" s="226"/>
      <c r="D656" s="226" t="s">
        <v>164</v>
      </c>
      <c r="E656" s="226"/>
      <c r="F656" s="226"/>
      <c r="G656" s="226"/>
      <c r="H656" s="226"/>
      <c r="I656" s="226"/>
      <c r="J656" s="226"/>
      <c r="K656" s="226"/>
      <c r="L656" s="226"/>
      <c r="M656" s="226"/>
      <c r="N656" s="226"/>
      <c r="O656" s="226"/>
      <c r="P656" s="238"/>
      <c r="R656" s="249" t="s">
        <v>200</v>
      </c>
      <c r="S656" s="4"/>
      <c r="T656" s="4"/>
      <c r="U656" s="250"/>
    </row>
    <row r="657" spans="2:21" ht="18" customHeight="1" thickBot="1" thickTop="1">
      <c r="B657" s="237"/>
      <c r="C657" s="226"/>
      <c r="D657" s="413" t="s">
        <v>143</v>
      </c>
      <c r="E657" s="414"/>
      <c r="F657" s="414"/>
      <c r="G657" s="414"/>
      <c r="H657" s="414"/>
      <c r="I657" s="414"/>
      <c r="J657" s="415"/>
      <c r="K657" s="120">
        <f>D641</f>
        <v>0</v>
      </c>
      <c r="L657" s="223"/>
      <c r="M657" s="223"/>
      <c r="N657" s="223"/>
      <c r="O657" s="100"/>
      <c r="P657" s="238"/>
      <c r="R657" s="251" t="s">
        <v>202</v>
      </c>
      <c r="S657" s="252"/>
      <c r="T657" s="252"/>
      <c r="U657" s="253"/>
    </row>
    <row r="658" spans="2:16" ht="19.5" customHeight="1">
      <c r="B658" s="237"/>
      <c r="C658" s="226"/>
      <c r="D658" s="416" t="s">
        <v>165</v>
      </c>
      <c r="E658" s="417"/>
      <c r="F658" s="417"/>
      <c r="G658" s="417"/>
      <c r="H658" s="417"/>
      <c r="I658" s="417"/>
      <c r="J658" s="418"/>
      <c r="K658" s="118"/>
      <c r="L658" s="95" t="s">
        <v>166</v>
      </c>
      <c r="M658" s="104"/>
      <c r="N658" s="95" t="s">
        <v>167</v>
      </c>
      <c r="O658" s="106"/>
      <c r="P658" s="238"/>
    </row>
    <row r="659" spans="2:16" ht="19.5" customHeight="1">
      <c r="B659" s="237"/>
      <c r="C659" s="226"/>
      <c r="D659" s="392" t="s">
        <v>168</v>
      </c>
      <c r="E659" s="393"/>
      <c r="F659" s="393"/>
      <c r="G659" s="393"/>
      <c r="H659" s="393"/>
      <c r="I659" s="393"/>
      <c r="J659" s="394"/>
      <c r="K659" s="103"/>
      <c r="L659" s="96" t="s">
        <v>169</v>
      </c>
      <c r="M659" s="102"/>
      <c r="N659" s="96" t="s">
        <v>170</v>
      </c>
      <c r="O659" s="107"/>
      <c r="P659" s="238"/>
    </row>
    <row r="660" spans="2:16" ht="19.5" customHeight="1">
      <c r="B660" s="237"/>
      <c r="C660" s="226"/>
      <c r="D660" s="392" t="s">
        <v>171</v>
      </c>
      <c r="E660" s="393"/>
      <c r="F660" s="393"/>
      <c r="G660" s="393"/>
      <c r="H660" s="393"/>
      <c r="I660" s="393"/>
      <c r="J660" s="394"/>
      <c r="K660" s="103"/>
      <c r="L660" s="96" t="s">
        <v>172</v>
      </c>
      <c r="M660" s="102"/>
      <c r="N660" s="96" t="s">
        <v>173</v>
      </c>
      <c r="O660" s="107"/>
      <c r="P660" s="238"/>
    </row>
    <row r="661" spans="2:16" ht="19.5" customHeight="1">
      <c r="B661" s="237"/>
      <c r="C661" s="226"/>
      <c r="D661" s="392" t="s">
        <v>174</v>
      </c>
      <c r="E661" s="393"/>
      <c r="F661" s="393"/>
      <c r="G661" s="393"/>
      <c r="H661" s="393"/>
      <c r="I661" s="393"/>
      <c r="J661" s="394"/>
      <c r="K661" s="103"/>
      <c r="L661" s="96" t="s">
        <v>175</v>
      </c>
      <c r="M661" s="102"/>
      <c r="N661" s="96" t="s">
        <v>176</v>
      </c>
      <c r="O661" s="107"/>
      <c r="P661" s="238"/>
    </row>
    <row r="662" spans="2:16" ht="19.5" customHeight="1">
      <c r="B662" s="237"/>
      <c r="C662" s="226"/>
      <c r="D662" s="392" t="s">
        <v>177</v>
      </c>
      <c r="E662" s="393"/>
      <c r="F662" s="393"/>
      <c r="G662" s="393"/>
      <c r="H662" s="393"/>
      <c r="I662" s="393"/>
      <c r="J662" s="394"/>
      <c r="K662" s="103"/>
      <c r="L662" s="96" t="s">
        <v>178</v>
      </c>
      <c r="M662" s="102"/>
      <c r="N662" s="96" t="s">
        <v>179</v>
      </c>
      <c r="O662" s="107"/>
      <c r="P662" s="238"/>
    </row>
    <row r="663" spans="2:16" ht="19.5" customHeight="1">
      <c r="B663" s="237"/>
      <c r="C663" s="226"/>
      <c r="D663" s="392" t="s">
        <v>180</v>
      </c>
      <c r="E663" s="393"/>
      <c r="F663" s="393"/>
      <c r="G663" s="393"/>
      <c r="H663" s="393"/>
      <c r="I663" s="393"/>
      <c r="J663" s="394"/>
      <c r="K663" s="103"/>
      <c r="L663" s="96" t="s">
        <v>181</v>
      </c>
      <c r="M663" s="102"/>
      <c r="N663" s="96" t="s">
        <v>182</v>
      </c>
      <c r="O663" s="107"/>
      <c r="P663" s="238"/>
    </row>
    <row r="664" spans="2:16" ht="19.5" customHeight="1">
      <c r="B664" s="237"/>
      <c r="C664" s="226"/>
      <c r="D664" s="392" t="s">
        <v>183</v>
      </c>
      <c r="E664" s="393"/>
      <c r="F664" s="393"/>
      <c r="G664" s="393"/>
      <c r="H664" s="393"/>
      <c r="I664" s="393"/>
      <c r="J664" s="394"/>
      <c r="K664" s="103"/>
      <c r="L664" s="96" t="s">
        <v>184</v>
      </c>
      <c r="M664" s="102"/>
      <c r="N664" s="108" t="s">
        <v>182</v>
      </c>
      <c r="O664" s="109"/>
      <c r="P664" s="238"/>
    </row>
    <row r="665" spans="2:16" ht="19.5" customHeight="1" thickBot="1">
      <c r="B665" s="237"/>
      <c r="C665" s="226"/>
      <c r="D665" s="392" t="s">
        <v>185</v>
      </c>
      <c r="E665" s="393"/>
      <c r="F665" s="393"/>
      <c r="G665" s="393"/>
      <c r="H665" s="393"/>
      <c r="I665" s="393"/>
      <c r="J665" s="394"/>
      <c r="K665" s="103"/>
      <c r="L665" s="96" t="s">
        <v>186</v>
      </c>
      <c r="M665" s="102"/>
      <c r="N665" s="98" t="s">
        <v>187</v>
      </c>
      <c r="O665" s="110">
        <f>SUM(K658:K666,M658:M666,O658:O664)</f>
        <v>0</v>
      </c>
      <c r="P665" s="238"/>
    </row>
    <row r="666" spans="2:16" ht="19.5" customHeight="1" thickBot="1" thickTop="1">
      <c r="B666" s="237"/>
      <c r="C666" s="226"/>
      <c r="D666" s="407" t="s">
        <v>188</v>
      </c>
      <c r="E666" s="408"/>
      <c r="F666" s="408"/>
      <c r="G666" s="408"/>
      <c r="H666" s="408"/>
      <c r="I666" s="408"/>
      <c r="J666" s="409"/>
      <c r="K666" s="119"/>
      <c r="L666" s="101" t="s">
        <v>189</v>
      </c>
      <c r="M666" s="105"/>
      <c r="N666" s="99" t="s">
        <v>190</v>
      </c>
      <c r="O666" s="111">
        <f>IF(D641="単価契約",0,K657-O665)</f>
        <v>0</v>
      </c>
      <c r="P666" s="238"/>
    </row>
    <row r="667" spans="2:16" ht="19.5" customHeight="1" thickBot="1" thickTop="1">
      <c r="B667" s="240"/>
      <c r="C667" s="241"/>
      <c r="D667" s="241"/>
      <c r="E667" s="241"/>
      <c r="F667" s="241"/>
      <c r="G667" s="241"/>
      <c r="H667" s="241"/>
      <c r="I667" s="241"/>
      <c r="J667" s="241"/>
      <c r="K667" s="241"/>
      <c r="L667" s="241"/>
      <c r="M667" s="241"/>
      <c r="N667" s="241"/>
      <c r="O667" s="241"/>
      <c r="P667" s="242"/>
    </row>
    <row r="668" ht="19.5" customHeight="1">
      <c r="C668" s="436" t="s">
        <v>120</v>
      </c>
    </row>
    <row r="669" ht="19.5" customHeight="1">
      <c r="C669" s="436"/>
    </row>
    <row r="670" ht="19.5" customHeight="1">
      <c r="C670" s="436"/>
    </row>
    <row r="671" ht="19.5" customHeight="1">
      <c r="C671" s="436"/>
    </row>
    <row r="672" ht="19.5" customHeight="1">
      <c r="C672" s="436"/>
    </row>
    <row r="673" ht="19.5" customHeight="1">
      <c r="C673" s="436"/>
    </row>
    <row r="674" ht="19.5" customHeight="1">
      <c r="C674" s="436"/>
    </row>
    <row r="675" ht="19.5" customHeight="1">
      <c r="C675" s="436"/>
    </row>
    <row r="676" ht="19.5" customHeight="1">
      <c r="C676" s="436"/>
    </row>
    <row r="677" ht="19.5" customHeight="1">
      <c r="C677" s="436"/>
    </row>
    <row r="678" ht="12" customHeight="1">
      <c r="C678" s="436"/>
    </row>
    <row r="679" ht="12" customHeight="1">
      <c r="C679" s="436"/>
    </row>
    <row r="680" ht="12" customHeight="1">
      <c r="C680" s="436"/>
    </row>
    <row r="681" ht="12" customHeight="1">
      <c r="C681" s="436"/>
    </row>
    <row r="682" ht="12" customHeight="1">
      <c r="C682" s="436"/>
    </row>
    <row r="683" ht="12" customHeight="1">
      <c r="C683" s="436"/>
    </row>
    <row r="684" ht="12" customHeight="1">
      <c r="C684" s="436"/>
    </row>
    <row r="685" ht="12" customHeight="1">
      <c r="C685" s="436"/>
    </row>
    <row r="686" ht="12" customHeight="1">
      <c r="C686" s="436"/>
    </row>
    <row r="687" ht="12" customHeight="1">
      <c r="C687" s="437"/>
    </row>
    <row r="688" spans="2:20" ht="17.25" customHeight="1" thickBot="1">
      <c r="B688" s="80"/>
      <c r="C688" s="388" t="s">
        <v>118</v>
      </c>
      <c r="D688" s="388"/>
      <c r="E688" s="388"/>
      <c r="F688" s="388"/>
      <c r="G688" s="388"/>
      <c r="H688" s="388"/>
      <c r="I688" s="390">
        <f>I631+1</f>
        <v>13</v>
      </c>
      <c r="J688" s="390"/>
      <c r="K688" s="81"/>
      <c r="L688" s="81"/>
      <c r="M688" s="81"/>
      <c r="N688" s="81"/>
      <c r="O688" s="81"/>
      <c r="P688" s="82"/>
      <c r="T688" s="1" t="s">
        <v>206</v>
      </c>
    </row>
    <row r="689" spans="2:20" ht="17.25" customHeight="1" thickTop="1">
      <c r="B689" s="2"/>
      <c r="C689" s="389"/>
      <c r="D689" s="389"/>
      <c r="E689" s="389"/>
      <c r="F689" s="389"/>
      <c r="G689" s="389"/>
      <c r="H689" s="389"/>
      <c r="I689" s="391"/>
      <c r="J689" s="391"/>
      <c r="K689" s="4"/>
      <c r="L689" s="395" t="s">
        <v>119</v>
      </c>
      <c r="M689" s="396"/>
      <c r="N689" s="396"/>
      <c r="O689" s="396"/>
      <c r="P689" s="397"/>
      <c r="T689" s="1" t="s">
        <v>207</v>
      </c>
    </row>
    <row r="690" spans="2:16" ht="9.75" customHeight="1">
      <c r="B690" s="2"/>
      <c r="C690" s="4"/>
      <c r="D690" s="4"/>
      <c r="E690" s="4"/>
      <c r="F690" s="4"/>
      <c r="G690" s="4"/>
      <c r="H690" s="4"/>
      <c r="I690" s="4"/>
      <c r="J690" s="4"/>
      <c r="K690" s="4"/>
      <c r="L690" s="398"/>
      <c r="M690" s="399"/>
      <c r="N690" s="399"/>
      <c r="O690" s="399"/>
      <c r="P690" s="400"/>
    </row>
    <row r="691" spans="2:16" ht="17.25" customHeight="1">
      <c r="B691" s="2"/>
      <c r="C691" s="78" t="s">
        <v>15</v>
      </c>
      <c r="D691" s="404">
        <v>44135</v>
      </c>
      <c r="E691" s="405"/>
      <c r="F691" s="405"/>
      <c r="G691" s="405"/>
      <c r="H691" s="405"/>
      <c r="I691" s="406"/>
      <c r="J691" s="121"/>
      <c r="K691" s="4"/>
      <c r="L691" s="398"/>
      <c r="M691" s="399"/>
      <c r="N691" s="399"/>
      <c r="O691" s="399"/>
      <c r="P691" s="400"/>
    </row>
    <row r="692" spans="2:16" ht="11.25" customHeight="1" thickBot="1">
      <c r="B692" s="2"/>
      <c r="C692" s="81"/>
      <c r="D692" s="81"/>
      <c r="E692" s="81"/>
      <c r="F692" s="81"/>
      <c r="G692" s="81"/>
      <c r="H692" s="81"/>
      <c r="I692" s="93"/>
      <c r="J692" s="94"/>
      <c r="K692" s="4"/>
      <c r="L692" s="401"/>
      <c r="M692" s="402"/>
      <c r="N692" s="402"/>
      <c r="O692" s="402"/>
      <c r="P692" s="403"/>
    </row>
    <row r="693" spans="2:20" ht="12" customHeight="1" thickTop="1">
      <c r="B693" s="2"/>
      <c r="C693" s="4"/>
      <c r="D693" s="4"/>
      <c r="E693" s="4"/>
      <c r="F693" s="4"/>
      <c r="G693" s="4"/>
      <c r="H693" s="4"/>
      <c r="I693" s="4"/>
      <c r="J693" s="4"/>
      <c r="K693" s="4"/>
      <c r="L693" s="112"/>
      <c r="M693" s="112"/>
      <c r="N693" s="112"/>
      <c r="O693" s="112"/>
      <c r="P693" s="3"/>
      <c r="Q693" s="90"/>
      <c r="R693" s="90"/>
      <c r="S693" s="90"/>
      <c r="T693" s="90"/>
    </row>
    <row r="694" spans="2:20" ht="17.25" customHeight="1" thickBot="1">
      <c r="B694" s="2"/>
      <c r="C694" s="4" t="s">
        <v>69</v>
      </c>
      <c r="D694" s="4"/>
      <c r="E694" s="4"/>
      <c r="F694" s="4"/>
      <c r="G694" s="4"/>
      <c r="H694" s="4"/>
      <c r="I694" s="4"/>
      <c r="J694" s="4"/>
      <c r="K694" s="4"/>
      <c r="L694" s="112"/>
      <c r="M694" s="112"/>
      <c r="N694" s="112"/>
      <c r="O694" s="112"/>
      <c r="P694" s="3"/>
      <c r="Q694" s="90"/>
      <c r="R694" s="90"/>
      <c r="S694" s="90"/>
      <c r="T694" s="90"/>
    </row>
    <row r="695" spans="2:19" ht="17.25" customHeight="1">
      <c r="B695" s="243" t="s">
        <v>194</v>
      </c>
      <c r="C695" s="232" t="s">
        <v>139</v>
      </c>
      <c r="D695" s="382"/>
      <c r="E695" s="383"/>
      <c r="F695" s="383"/>
      <c r="G695" s="383"/>
      <c r="H695" s="383"/>
      <c r="I695" s="383"/>
      <c r="J695" s="384"/>
      <c r="K695" s="233"/>
      <c r="L695" s="234"/>
      <c r="M695" s="235" t="s">
        <v>140</v>
      </c>
      <c r="N695" s="233"/>
      <c r="O695" s="233"/>
      <c r="P695" s="236"/>
      <c r="R695" s="244"/>
      <c r="S695" s="4" t="s">
        <v>197</v>
      </c>
    </row>
    <row r="696" spans="2:19" ht="17.25" customHeight="1">
      <c r="B696" s="237"/>
      <c r="C696" s="78" t="s">
        <v>141</v>
      </c>
      <c r="D696" s="274"/>
      <c r="E696" s="275"/>
      <c r="F696" s="275"/>
      <c r="G696" s="275"/>
      <c r="H696" s="275"/>
      <c r="I696" s="275"/>
      <c r="J696" s="275"/>
      <c r="K696" s="275"/>
      <c r="L696" s="276"/>
      <c r="M696" s="438" t="s">
        <v>259</v>
      </c>
      <c r="N696" s="439"/>
      <c r="O696" s="439"/>
      <c r="P696" s="238"/>
      <c r="R696" s="245"/>
      <c r="S696" s="1" t="s">
        <v>198</v>
      </c>
    </row>
    <row r="697" spans="2:16" ht="17.25" customHeight="1" thickBot="1">
      <c r="B697" s="237"/>
      <c r="C697" s="78" t="s">
        <v>142</v>
      </c>
      <c r="D697" s="385"/>
      <c r="E697" s="386"/>
      <c r="F697" s="386"/>
      <c r="G697" s="386"/>
      <c r="H697" s="387"/>
      <c r="I697" s="228"/>
      <c r="J697" s="229"/>
      <c r="K697" s="266" t="str">
        <f>TEXT(D697,"00000")</f>
        <v>00000</v>
      </c>
      <c r="L697" s="227"/>
      <c r="M697" s="226"/>
      <c r="N697" s="226"/>
      <c r="O697" s="226"/>
      <c r="P697" s="238"/>
    </row>
    <row r="698" spans="2:21" ht="17.25" customHeight="1">
      <c r="B698" s="237"/>
      <c r="C698" s="78" t="s">
        <v>143</v>
      </c>
      <c r="D698" s="431"/>
      <c r="E698" s="432"/>
      <c r="F698" s="432"/>
      <c r="G698" s="432"/>
      <c r="H698" s="432"/>
      <c r="I698" s="432"/>
      <c r="J698" s="433"/>
      <c r="K698" s="226" t="s">
        <v>144</v>
      </c>
      <c r="L698" s="230"/>
      <c r="M698" s="226"/>
      <c r="N698" s="226"/>
      <c r="O698" s="226"/>
      <c r="P698" s="238"/>
      <c r="R698" s="246" t="s">
        <v>192</v>
      </c>
      <c r="S698" s="247"/>
      <c r="T698" s="247"/>
      <c r="U698" s="248"/>
    </row>
    <row r="699" spans="2:21" ht="17.25" customHeight="1">
      <c r="B699" s="237"/>
      <c r="C699" s="78"/>
      <c r="D699" s="434" t="s">
        <v>145</v>
      </c>
      <c r="E699" s="435"/>
      <c r="F699" s="435"/>
      <c r="G699" s="435"/>
      <c r="H699" s="435"/>
      <c r="I699" s="435"/>
      <c r="J699" s="435"/>
      <c r="K699" s="224" t="s">
        <v>146</v>
      </c>
      <c r="L699" s="224" t="s">
        <v>147</v>
      </c>
      <c r="M699" s="224" t="s">
        <v>148</v>
      </c>
      <c r="N699" s="123" t="s">
        <v>149</v>
      </c>
      <c r="O699" s="226"/>
      <c r="P699" s="238"/>
      <c r="R699" s="249"/>
      <c r="S699" s="4" t="s">
        <v>193</v>
      </c>
      <c r="T699" s="4"/>
      <c r="U699" s="250"/>
    </row>
    <row r="700" spans="2:21" ht="17.25" customHeight="1">
      <c r="B700" s="237"/>
      <c r="C700" s="78" t="s">
        <v>150</v>
      </c>
      <c r="D700" s="423"/>
      <c r="E700" s="424"/>
      <c r="F700" s="424"/>
      <c r="G700" s="424"/>
      <c r="H700" s="424"/>
      <c r="I700" s="424"/>
      <c r="J700" s="424"/>
      <c r="K700" s="221"/>
      <c r="L700" s="124"/>
      <c r="M700" s="124"/>
      <c r="N700" s="122"/>
      <c r="O700" s="225"/>
      <c r="P700" s="238"/>
      <c r="Q700" s="4"/>
      <c r="R700" s="249" t="s">
        <v>195</v>
      </c>
      <c r="S700" s="4"/>
      <c r="T700" s="4"/>
      <c r="U700" s="250"/>
    </row>
    <row r="701" spans="2:21" ht="17.25" customHeight="1">
      <c r="B701" s="237"/>
      <c r="C701" s="78" t="s">
        <v>151</v>
      </c>
      <c r="D701" s="423"/>
      <c r="E701" s="424"/>
      <c r="F701" s="424"/>
      <c r="G701" s="424"/>
      <c r="H701" s="424"/>
      <c r="I701" s="424"/>
      <c r="J701" s="424"/>
      <c r="K701" s="221"/>
      <c r="L701" s="124"/>
      <c r="M701" s="124"/>
      <c r="N701" s="122"/>
      <c r="O701" s="225"/>
      <c r="P701" s="238"/>
      <c r="Q701" s="4"/>
      <c r="R701" s="249"/>
      <c r="S701" s="4"/>
      <c r="T701" s="4"/>
      <c r="U701" s="250"/>
    </row>
    <row r="702" spans="2:21" ht="17.25" customHeight="1">
      <c r="B702" s="237"/>
      <c r="C702" s="78" t="s">
        <v>152</v>
      </c>
      <c r="D702" s="419"/>
      <c r="E702" s="420"/>
      <c r="F702" s="420"/>
      <c r="G702" s="420"/>
      <c r="H702" s="420"/>
      <c r="I702" s="420"/>
      <c r="J702" s="420"/>
      <c r="K702" s="222"/>
      <c r="L702" s="125"/>
      <c r="M702" s="125"/>
      <c r="N702" s="122"/>
      <c r="O702" s="225"/>
      <c r="P702" s="238"/>
      <c r="Q702" s="4"/>
      <c r="R702" s="249"/>
      <c r="S702" s="4"/>
      <c r="T702" s="4"/>
      <c r="U702" s="250"/>
    </row>
    <row r="703" spans="2:21" ht="17.25" customHeight="1">
      <c r="B703" s="237"/>
      <c r="C703" s="78" t="s">
        <v>153</v>
      </c>
      <c r="D703" s="419"/>
      <c r="E703" s="420"/>
      <c r="F703" s="420"/>
      <c r="G703" s="420"/>
      <c r="H703" s="420"/>
      <c r="I703" s="420"/>
      <c r="J703" s="420"/>
      <c r="K703" s="222"/>
      <c r="L703" s="125"/>
      <c r="M703" s="125"/>
      <c r="N703" s="122"/>
      <c r="O703" s="225"/>
      <c r="P703" s="238"/>
      <c r="Q703" s="4"/>
      <c r="R703" s="249"/>
      <c r="S703" s="4"/>
      <c r="T703" s="4"/>
      <c r="U703" s="250"/>
    </row>
    <row r="704" spans="2:21" ht="17.25" customHeight="1">
      <c r="B704" s="237"/>
      <c r="C704" s="78" t="s">
        <v>154</v>
      </c>
      <c r="D704" s="419"/>
      <c r="E704" s="420"/>
      <c r="F704" s="420"/>
      <c r="G704" s="420"/>
      <c r="H704" s="420"/>
      <c r="I704" s="420"/>
      <c r="J704" s="420"/>
      <c r="K704" s="222"/>
      <c r="L704" s="125"/>
      <c r="M704" s="125"/>
      <c r="N704" s="122"/>
      <c r="O704" s="225"/>
      <c r="P704" s="238"/>
      <c r="Q704" s="4"/>
      <c r="R704" s="249"/>
      <c r="S704" s="4"/>
      <c r="T704" s="4"/>
      <c r="U704" s="250"/>
    </row>
    <row r="705" spans="2:21" ht="17.25" customHeight="1">
      <c r="B705" s="237"/>
      <c r="C705" s="78" t="s">
        <v>155</v>
      </c>
      <c r="D705" s="423"/>
      <c r="E705" s="424"/>
      <c r="F705" s="424"/>
      <c r="G705" s="424"/>
      <c r="H705" s="424"/>
      <c r="I705" s="424"/>
      <c r="J705" s="424"/>
      <c r="K705" s="221"/>
      <c r="L705" s="124"/>
      <c r="M705" s="124"/>
      <c r="N705" s="122"/>
      <c r="O705" s="225"/>
      <c r="P705" s="238"/>
      <c r="Q705" s="4"/>
      <c r="R705" s="249"/>
      <c r="S705" s="4"/>
      <c r="T705" s="4"/>
      <c r="U705" s="250"/>
    </row>
    <row r="706" spans="2:21" ht="17.25" customHeight="1">
      <c r="B706" s="237"/>
      <c r="C706" s="78" t="s">
        <v>156</v>
      </c>
      <c r="D706" s="423"/>
      <c r="E706" s="424"/>
      <c r="F706" s="424"/>
      <c r="G706" s="424"/>
      <c r="H706" s="424"/>
      <c r="I706" s="424"/>
      <c r="J706" s="424"/>
      <c r="K706" s="221"/>
      <c r="L706" s="124"/>
      <c r="M706" s="124"/>
      <c r="N706" s="122"/>
      <c r="O706" s="225"/>
      <c r="P706" s="238"/>
      <c r="Q706" s="4"/>
      <c r="R706" s="249"/>
      <c r="S706" s="4"/>
      <c r="T706" s="4"/>
      <c r="U706" s="250"/>
    </row>
    <row r="707" spans="2:21" ht="17.25" customHeight="1">
      <c r="B707" s="237"/>
      <c r="C707" s="78" t="s">
        <v>157</v>
      </c>
      <c r="D707" s="423"/>
      <c r="E707" s="424"/>
      <c r="F707" s="424"/>
      <c r="G707" s="424"/>
      <c r="H707" s="424"/>
      <c r="I707" s="424"/>
      <c r="J707" s="424"/>
      <c r="K707" s="221"/>
      <c r="L707" s="124"/>
      <c r="M707" s="124"/>
      <c r="N707" s="122"/>
      <c r="O707" s="225"/>
      <c r="P707" s="238"/>
      <c r="Q707" s="4"/>
      <c r="R707" s="249"/>
      <c r="S707" s="4"/>
      <c r="T707" s="4"/>
      <c r="U707" s="250"/>
    </row>
    <row r="708" spans="2:21" ht="17.25" customHeight="1">
      <c r="B708" s="237"/>
      <c r="C708" s="78" t="s">
        <v>158</v>
      </c>
      <c r="D708" s="419"/>
      <c r="E708" s="420"/>
      <c r="F708" s="420"/>
      <c r="G708" s="420"/>
      <c r="H708" s="420"/>
      <c r="I708" s="420"/>
      <c r="J708" s="420"/>
      <c r="K708" s="222"/>
      <c r="L708" s="125"/>
      <c r="M708" s="125"/>
      <c r="N708" s="122"/>
      <c r="O708" s="225"/>
      <c r="P708" s="238"/>
      <c r="Q708" s="4"/>
      <c r="R708" s="249"/>
      <c r="S708" s="4"/>
      <c r="T708" s="4"/>
      <c r="U708" s="250"/>
    </row>
    <row r="709" spans="2:21" ht="17.25" customHeight="1">
      <c r="B709" s="237"/>
      <c r="C709" s="95" t="s">
        <v>159</v>
      </c>
      <c r="D709" s="425">
        <f>SUM(N700:N708)</f>
        <v>0</v>
      </c>
      <c r="E709" s="426"/>
      <c r="F709" s="426"/>
      <c r="G709" s="426"/>
      <c r="H709" s="426"/>
      <c r="I709" s="426"/>
      <c r="J709" s="427"/>
      <c r="K709" s="255" t="s">
        <v>160</v>
      </c>
      <c r="L709" s="198">
        <f>IF(ISERR((O722+D709)/D698),"",(O722+D709)/D698)</f>
      </c>
      <c r="M709" s="231" t="s">
        <v>162</v>
      </c>
      <c r="N709" s="231"/>
      <c r="O709" s="231"/>
      <c r="P709" s="239"/>
      <c r="Q709" s="197"/>
      <c r="R709" s="249" t="s">
        <v>196</v>
      </c>
      <c r="S709" s="4"/>
      <c r="T709" s="4"/>
      <c r="U709" s="250"/>
    </row>
    <row r="710" spans="2:21" ht="17.25" customHeight="1">
      <c r="B710" s="237"/>
      <c r="C710" s="96" t="s">
        <v>161</v>
      </c>
      <c r="D710" s="428">
        <f>ROUNDDOWN(D709*0.08,0)</f>
        <v>0</v>
      </c>
      <c r="E710" s="429"/>
      <c r="F710" s="429"/>
      <c r="G710" s="429"/>
      <c r="H710" s="429"/>
      <c r="I710" s="429"/>
      <c r="J710" s="430"/>
      <c r="K710" s="256">
        <v>0.08</v>
      </c>
      <c r="L710" s="260" t="s">
        <v>219</v>
      </c>
      <c r="M710" s="231"/>
      <c r="N710" s="231"/>
      <c r="O710" s="231"/>
      <c r="P710" s="239"/>
      <c r="Q710" s="197"/>
      <c r="R710" s="249" t="s">
        <v>199</v>
      </c>
      <c r="S710" s="4"/>
      <c r="T710" s="4"/>
      <c r="U710" s="250"/>
    </row>
    <row r="711" spans="2:21" ht="17.25" customHeight="1">
      <c r="B711" s="237"/>
      <c r="C711" s="97" t="s">
        <v>163</v>
      </c>
      <c r="D711" s="410">
        <f>SUM(D709:D710)</f>
        <v>0</v>
      </c>
      <c r="E711" s="411"/>
      <c r="F711" s="411"/>
      <c r="G711" s="411"/>
      <c r="H711" s="411"/>
      <c r="I711" s="411"/>
      <c r="J711" s="412"/>
      <c r="K711" s="226"/>
      <c r="L711" s="226" t="s">
        <v>220</v>
      </c>
      <c r="M711" s="226"/>
      <c r="N711" s="226"/>
      <c r="O711" s="226"/>
      <c r="P711" s="238"/>
      <c r="R711" s="249"/>
      <c r="S711" s="4"/>
      <c r="T711" s="4"/>
      <c r="U711" s="250"/>
    </row>
    <row r="712" spans="2:21" ht="18" customHeight="1">
      <c r="B712" s="237"/>
      <c r="C712" s="226"/>
      <c r="D712" s="226"/>
      <c r="E712" s="226"/>
      <c r="F712" s="226"/>
      <c r="G712" s="226"/>
      <c r="H712" s="226"/>
      <c r="I712" s="226"/>
      <c r="J712" s="226"/>
      <c r="K712" s="226"/>
      <c r="L712" s="226"/>
      <c r="M712" s="226"/>
      <c r="N712" s="226"/>
      <c r="O712" s="226"/>
      <c r="P712" s="238"/>
      <c r="R712" s="249" t="s">
        <v>201</v>
      </c>
      <c r="S712" s="4"/>
      <c r="T712" s="4"/>
      <c r="U712" s="250"/>
    </row>
    <row r="713" spans="2:21" ht="18" customHeight="1" thickBot="1">
      <c r="B713" s="237"/>
      <c r="C713" s="226"/>
      <c r="D713" s="226" t="s">
        <v>164</v>
      </c>
      <c r="E713" s="226"/>
      <c r="F713" s="226"/>
      <c r="G713" s="226"/>
      <c r="H713" s="226"/>
      <c r="I713" s="226"/>
      <c r="J713" s="226"/>
      <c r="K713" s="226"/>
      <c r="L713" s="226"/>
      <c r="M713" s="226"/>
      <c r="N713" s="226"/>
      <c r="O713" s="226"/>
      <c r="P713" s="238"/>
      <c r="R713" s="249" t="s">
        <v>200</v>
      </c>
      <c r="S713" s="4"/>
      <c r="T713" s="4"/>
      <c r="U713" s="250"/>
    </row>
    <row r="714" spans="2:21" ht="18" customHeight="1" thickBot="1" thickTop="1">
      <c r="B714" s="237"/>
      <c r="C714" s="226"/>
      <c r="D714" s="413" t="s">
        <v>143</v>
      </c>
      <c r="E714" s="414"/>
      <c r="F714" s="414"/>
      <c r="G714" s="414"/>
      <c r="H714" s="414"/>
      <c r="I714" s="414"/>
      <c r="J714" s="415"/>
      <c r="K714" s="120">
        <f>D698</f>
        <v>0</v>
      </c>
      <c r="L714" s="223"/>
      <c r="M714" s="223"/>
      <c r="N714" s="223"/>
      <c r="O714" s="100"/>
      <c r="P714" s="238"/>
      <c r="R714" s="251" t="s">
        <v>202</v>
      </c>
      <c r="S714" s="252"/>
      <c r="T714" s="252"/>
      <c r="U714" s="253"/>
    </row>
    <row r="715" spans="2:16" ht="19.5" customHeight="1">
      <c r="B715" s="237"/>
      <c r="C715" s="226"/>
      <c r="D715" s="416" t="s">
        <v>165</v>
      </c>
      <c r="E715" s="417"/>
      <c r="F715" s="417"/>
      <c r="G715" s="417"/>
      <c r="H715" s="417"/>
      <c r="I715" s="417"/>
      <c r="J715" s="418"/>
      <c r="K715" s="118"/>
      <c r="L715" s="95" t="s">
        <v>166</v>
      </c>
      <c r="M715" s="104"/>
      <c r="N715" s="95" t="s">
        <v>167</v>
      </c>
      <c r="O715" s="106"/>
      <c r="P715" s="238"/>
    </row>
    <row r="716" spans="2:16" ht="19.5" customHeight="1">
      <c r="B716" s="237"/>
      <c r="C716" s="226"/>
      <c r="D716" s="392" t="s">
        <v>168</v>
      </c>
      <c r="E716" s="393"/>
      <c r="F716" s="393"/>
      <c r="G716" s="393"/>
      <c r="H716" s="393"/>
      <c r="I716" s="393"/>
      <c r="J716" s="394"/>
      <c r="K716" s="103"/>
      <c r="L716" s="96" t="s">
        <v>169</v>
      </c>
      <c r="M716" s="102"/>
      <c r="N716" s="96" t="s">
        <v>170</v>
      </c>
      <c r="O716" s="107"/>
      <c r="P716" s="238"/>
    </row>
    <row r="717" spans="2:16" ht="19.5" customHeight="1">
      <c r="B717" s="237"/>
      <c r="C717" s="226"/>
      <c r="D717" s="392" t="s">
        <v>171</v>
      </c>
      <c r="E717" s="393"/>
      <c r="F717" s="393"/>
      <c r="G717" s="393"/>
      <c r="H717" s="393"/>
      <c r="I717" s="393"/>
      <c r="J717" s="394"/>
      <c r="K717" s="103"/>
      <c r="L717" s="96" t="s">
        <v>172</v>
      </c>
      <c r="M717" s="102"/>
      <c r="N717" s="96" t="s">
        <v>173</v>
      </c>
      <c r="O717" s="107"/>
      <c r="P717" s="238"/>
    </row>
    <row r="718" spans="2:16" ht="19.5" customHeight="1">
      <c r="B718" s="237"/>
      <c r="C718" s="226"/>
      <c r="D718" s="392" t="s">
        <v>174</v>
      </c>
      <c r="E718" s="393"/>
      <c r="F718" s="393"/>
      <c r="G718" s="393"/>
      <c r="H718" s="393"/>
      <c r="I718" s="393"/>
      <c r="J718" s="394"/>
      <c r="K718" s="103"/>
      <c r="L718" s="96" t="s">
        <v>175</v>
      </c>
      <c r="M718" s="102"/>
      <c r="N718" s="96" t="s">
        <v>176</v>
      </c>
      <c r="O718" s="107"/>
      <c r="P718" s="238"/>
    </row>
    <row r="719" spans="2:16" ht="19.5" customHeight="1">
      <c r="B719" s="237"/>
      <c r="C719" s="226"/>
      <c r="D719" s="392" t="s">
        <v>177</v>
      </c>
      <c r="E719" s="393"/>
      <c r="F719" s="393"/>
      <c r="G719" s="393"/>
      <c r="H719" s="393"/>
      <c r="I719" s="393"/>
      <c r="J719" s="394"/>
      <c r="K719" s="103"/>
      <c r="L719" s="96" t="s">
        <v>178</v>
      </c>
      <c r="M719" s="102"/>
      <c r="N719" s="96" t="s">
        <v>179</v>
      </c>
      <c r="O719" s="107"/>
      <c r="P719" s="238"/>
    </row>
    <row r="720" spans="2:16" ht="19.5" customHeight="1">
      <c r="B720" s="237"/>
      <c r="C720" s="226"/>
      <c r="D720" s="392" t="s">
        <v>180</v>
      </c>
      <c r="E720" s="393"/>
      <c r="F720" s="393"/>
      <c r="G720" s="393"/>
      <c r="H720" s="393"/>
      <c r="I720" s="393"/>
      <c r="J720" s="394"/>
      <c r="K720" s="103"/>
      <c r="L720" s="96" t="s">
        <v>181</v>
      </c>
      <c r="M720" s="102"/>
      <c r="N720" s="96" t="s">
        <v>182</v>
      </c>
      <c r="O720" s="107"/>
      <c r="P720" s="238"/>
    </row>
    <row r="721" spans="2:16" ht="19.5" customHeight="1">
      <c r="B721" s="237"/>
      <c r="C721" s="226"/>
      <c r="D721" s="392" t="s">
        <v>183</v>
      </c>
      <c r="E721" s="393"/>
      <c r="F721" s="393"/>
      <c r="G721" s="393"/>
      <c r="H721" s="393"/>
      <c r="I721" s="393"/>
      <c r="J721" s="394"/>
      <c r="K721" s="103"/>
      <c r="L721" s="96" t="s">
        <v>184</v>
      </c>
      <c r="M721" s="102"/>
      <c r="N721" s="108" t="s">
        <v>182</v>
      </c>
      <c r="O721" s="109"/>
      <c r="P721" s="238"/>
    </row>
    <row r="722" spans="2:16" ht="19.5" customHeight="1" thickBot="1">
      <c r="B722" s="237"/>
      <c r="C722" s="226"/>
      <c r="D722" s="392" t="s">
        <v>185</v>
      </c>
      <c r="E722" s="393"/>
      <c r="F722" s="393"/>
      <c r="G722" s="393"/>
      <c r="H722" s="393"/>
      <c r="I722" s="393"/>
      <c r="J722" s="394"/>
      <c r="K722" s="103"/>
      <c r="L722" s="96" t="s">
        <v>186</v>
      </c>
      <c r="M722" s="102"/>
      <c r="N722" s="98" t="s">
        <v>187</v>
      </c>
      <c r="O722" s="110">
        <f>SUM(K715:K723,M715:M723,O715:O721)</f>
        <v>0</v>
      </c>
      <c r="P722" s="238"/>
    </row>
    <row r="723" spans="2:16" ht="19.5" customHeight="1" thickBot="1" thickTop="1">
      <c r="B723" s="237"/>
      <c r="C723" s="226"/>
      <c r="D723" s="407" t="s">
        <v>188</v>
      </c>
      <c r="E723" s="408"/>
      <c r="F723" s="408"/>
      <c r="G723" s="408"/>
      <c r="H723" s="408"/>
      <c r="I723" s="408"/>
      <c r="J723" s="409"/>
      <c r="K723" s="119"/>
      <c r="L723" s="101" t="s">
        <v>189</v>
      </c>
      <c r="M723" s="105"/>
      <c r="N723" s="99" t="s">
        <v>190</v>
      </c>
      <c r="O723" s="111">
        <f>IF(D698="単価契約",0,K714-O722)</f>
        <v>0</v>
      </c>
      <c r="P723" s="238"/>
    </row>
    <row r="724" spans="2:16" ht="19.5" customHeight="1" thickBot="1" thickTop="1">
      <c r="B724" s="240"/>
      <c r="C724" s="241"/>
      <c r="D724" s="241"/>
      <c r="E724" s="241"/>
      <c r="F724" s="241"/>
      <c r="G724" s="241"/>
      <c r="H724" s="241"/>
      <c r="I724" s="241"/>
      <c r="J724" s="241"/>
      <c r="K724" s="241"/>
      <c r="L724" s="241"/>
      <c r="M724" s="241"/>
      <c r="N724" s="241"/>
      <c r="O724" s="241"/>
      <c r="P724" s="242"/>
    </row>
    <row r="725" ht="19.5" customHeight="1">
      <c r="C725" s="436" t="s">
        <v>120</v>
      </c>
    </row>
    <row r="726" ht="19.5" customHeight="1">
      <c r="C726" s="436"/>
    </row>
    <row r="727" ht="19.5" customHeight="1">
      <c r="C727" s="436"/>
    </row>
    <row r="728" ht="19.5" customHeight="1">
      <c r="C728" s="436"/>
    </row>
    <row r="729" ht="19.5" customHeight="1">
      <c r="C729" s="436"/>
    </row>
    <row r="730" ht="19.5" customHeight="1">
      <c r="C730" s="436"/>
    </row>
    <row r="731" ht="19.5" customHeight="1">
      <c r="C731" s="436"/>
    </row>
    <row r="732" ht="19.5" customHeight="1">
      <c r="C732" s="436"/>
    </row>
    <row r="733" ht="19.5" customHeight="1">
      <c r="C733" s="436"/>
    </row>
    <row r="734" ht="19.5" customHeight="1">
      <c r="C734" s="436"/>
    </row>
    <row r="735" ht="12" customHeight="1">
      <c r="C735" s="436"/>
    </row>
    <row r="736" ht="12" customHeight="1">
      <c r="C736" s="436"/>
    </row>
    <row r="737" ht="12" customHeight="1">
      <c r="C737" s="436"/>
    </row>
    <row r="738" ht="12" customHeight="1">
      <c r="C738" s="436"/>
    </row>
    <row r="739" ht="12" customHeight="1">
      <c r="C739" s="436"/>
    </row>
    <row r="740" ht="12" customHeight="1">
      <c r="C740" s="436"/>
    </row>
    <row r="741" ht="12" customHeight="1">
      <c r="C741" s="436"/>
    </row>
    <row r="742" ht="12" customHeight="1">
      <c r="C742" s="436"/>
    </row>
    <row r="743" ht="12" customHeight="1">
      <c r="C743" s="436"/>
    </row>
    <row r="744" ht="12" customHeight="1">
      <c r="C744" s="437"/>
    </row>
    <row r="745" spans="2:20" ht="17.25" customHeight="1" thickBot="1">
      <c r="B745" s="80"/>
      <c r="C745" s="388" t="s">
        <v>118</v>
      </c>
      <c r="D745" s="388"/>
      <c r="E745" s="388"/>
      <c r="F745" s="388"/>
      <c r="G745" s="388"/>
      <c r="H745" s="388"/>
      <c r="I745" s="390">
        <f>I688+1</f>
        <v>14</v>
      </c>
      <c r="J745" s="390"/>
      <c r="K745" s="81"/>
      <c r="L745" s="81"/>
      <c r="M745" s="81"/>
      <c r="N745" s="81"/>
      <c r="O745" s="81"/>
      <c r="P745" s="82"/>
      <c r="T745" s="1" t="s">
        <v>206</v>
      </c>
    </row>
    <row r="746" spans="2:20" ht="17.25" customHeight="1" thickTop="1">
      <c r="B746" s="2"/>
      <c r="C746" s="389"/>
      <c r="D746" s="389"/>
      <c r="E746" s="389"/>
      <c r="F746" s="389"/>
      <c r="G746" s="389"/>
      <c r="H746" s="389"/>
      <c r="I746" s="391"/>
      <c r="J746" s="391"/>
      <c r="K746" s="4"/>
      <c r="L746" s="395" t="s">
        <v>119</v>
      </c>
      <c r="M746" s="396"/>
      <c r="N746" s="396"/>
      <c r="O746" s="396"/>
      <c r="P746" s="397"/>
      <c r="T746" s="1" t="s">
        <v>207</v>
      </c>
    </row>
    <row r="747" spans="2:16" ht="9.75" customHeight="1">
      <c r="B747" s="2"/>
      <c r="C747" s="4"/>
      <c r="D747" s="4"/>
      <c r="E747" s="4"/>
      <c r="F747" s="4"/>
      <c r="G747" s="4"/>
      <c r="H747" s="4"/>
      <c r="I747" s="4"/>
      <c r="J747" s="4"/>
      <c r="K747" s="4"/>
      <c r="L747" s="398"/>
      <c r="M747" s="399"/>
      <c r="N747" s="399"/>
      <c r="O747" s="399"/>
      <c r="P747" s="400"/>
    </row>
    <row r="748" spans="2:16" ht="17.25" customHeight="1">
      <c r="B748" s="2"/>
      <c r="C748" s="78" t="s">
        <v>15</v>
      </c>
      <c r="D748" s="404">
        <v>44135</v>
      </c>
      <c r="E748" s="405"/>
      <c r="F748" s="405"/>
      <c r="G748" s="405"/>
      <c r="H748" s="405"/>
      <c r="I748" s="406"/>
      <c r="J748" s="121"/>
      <c r="K748" s="4"/>
      <c r="L748" s="398"/>
      <c r="M748" s="399"/>
      <c r="N748" s="399"/>
      <c r="O748" s="399"/>
      <c r="P748" s="400"/>
    </row>
    <row r="749" spans="2:16" ht="11.25" customHeight="1" thickBot="1">
      <c r="B749" s="2"/>
      <c r="C749" s="81"/>
      <c r="D749" s="81"/>
      <c r="E749" s="81"/>
      <c r="F749" s="81"/>
      <c r="G749" s="81"/>
      <c r="H749" s="81"/>
      <c r="I749" s="93"/>
      <c r="J749" s="94"/>
      <c r="K749" s="4"/>
      <c r="L749" s="401"/>
      <c r="M749" s="402"/>
      <c r="N749" s="402"/>
      <c r="O749" s="402"/>
      <c r="P749" s="403"/>
    </row>
    <row r="750" spans="2:20" ht="12" customHeight="1" thickTop="1">
      <c r="B750" s="2"/>
      <c r="C750" s="4"/>
      <c r="D750" s="4"/>
      <c r="E750" s="4"/>
      <c r="F750" s="4"/>
      <c r="G750" s="4"/>
      <c r="H750" s="4"/>
      <c r="I750" s="4"/>
      <c r="J750" s="4"/>
      <c r="K750" s="4"/>
      <c r="L750" s="112"/>
      <c r="M750" s="112"/>
      <c r="N750" s="112"/>
      <c r="O750" s="112"/>
      <c r="P750" s="3"/>
      <c r="Q750" s="90"/>
      <c r="R750" s="90"/>
      <c r="S750" s="90"/>
      <c r="T750" s="90"/>
    </row>
    <row r="751" spans="2:20" ht="17.25" customHeight="1" thickBot="1">
      <c r="B751" s="2"/>
      <c r="C751" s="4" t="s">
        <v>69</v>
      </c>
      <c r="D751" s="4"/>
      <c r="E751" s="4"/>
      <c r="F751" s="4"/>
      <c r="G751" s="4"/>
      <c r="H751" s="4"/>
      <c r="I751" s="4"/>
      <c r="J751" s="4"/>
      <c r="K751" s="4"/>
      <c r="L751" s="112"/>
      <c r="M751" s="112"/>
      <c r="N751" s="112"/>
      <c r="O751" s="112"/>
      <c r="P751" s="3"/>
      <c r="Q751" s="90"/>
      <c r="R751" s="90"/>
      <c r="S751" s="90"/>
      <c r="T751" s="90"/>
    </row>
    <row r="752" spans="2:19" ht="17.25" customHeight="1">
      <c r="B752" s="243" t="s">
        <v>194</v>
      </c>
      <c r="C752" s="232" t="s">
        <v>139</v>
      </c>
      <c r="D752" s="382"/>
      <c r="E752" s="383"/>
      <c r="F752" s="383"/>
      <c r="G752" s="383"/>
      <c r="H752" s="383"/>
      <c r="I752" s="383"/>
      <c r="J752" s="384"/>
      <c r="K752" s="233"/>
      <c r="L752" s="234"/>
      <c r="M752" s="235" t="s">
        <v>140</v>
      </c>
      <c r="N752" s="233"/>
      <c r="O752" s="233"/>
      <c r="P752" s="236"/>
      <c r="R752" s="244"/>
      <c r="S752" s="4" t="s">
        <v>197</v>
      </c>
    </row>
    <row r="753" spans="2:19" ht="17.25" customHeight="1">
      <c r="B753" s="237"/>
      <c r="C753" s="78" t="s">
        <v>141</v>
      </c>
      <c r="D753" s="274"/>
      <c r="E753" s="275"/>
      <c r="F753" s="275"/>
      <c r="G753" s="275"/>
      <c r="H753" s="275"/>
      <c r="I753" s="275"/>
      <c r="J753" s="275"/>
      <c r="K753" s="275"/>
      <c r="L753" s="276"/>
      <c r="M753" s="438" t="s">
        <v>259</v>
      </c>
      <c r="N753" s="439"/>
      <c r="O753" s="439"/>
      <c r="P753" s="238"/>
      <c r="R753" s="245"/>
      <c r="S753" s="1" t="s">
        <v>198</v>
      </c>
    </row>
    <row r="754" spans="2:16" ht="17.25" customHeight="1" thickBot="1">
      <c r="B754" s="237"/>
      <c r="C754" s="78" t="s">
        <v>142</v>
      </c>
      <c r="D754" s="385"/>
      <c r="E754" s="386"/>
      <c r="F754" s="386"/>
      <c r="G754" s="386"/>
      <c r="H754" s="387"/>
      <c r="I754" s="228"/>
      <c r="J754" s="229"/>
      <c r="K754" s="266" t="str">
        <f>TEXT(D754,"00000")</f>
        <v>00000</v>
      </c>
      <c r="L754" s="227"/>
      <c r="M754" s="226"/>
      <c r="N754" s="226"/>
      <c r="O754" s="226"/>
      <c r="P754" s="238"/>
    </row>
    <row r="755" spans="2:21" ht="17.25" customHeight="1">
      <c r="B755" s="237"/>
      <c r="C755" s="78" t="s">
        <v>143</v>
      </c>
      <c r="D755" s="431"/>
      <c r="E755" s="432"/>
      <c r="F755" s="432"/>
      <c r="G755" s="432"/>
      <c r="H755" s="432"/>
      <c r="I755" s="432"/>
      <c r="J755" s="433"/>
      <c r="K755" s="226" t="s">
        <v>144</v>
      </c>
      <c r="L755" s="230"/>
      <c r="M755" s="226"/>
      <c r="N755" s="226"/>
      <c r="O755" s="226"/>
      <c r="P755" s="238"/>
      <c r="R755" s="246" t="s">
        <v>192</v>
      </c>
      <c r="S755" s="247"/>
      <c r="T755" s="247"/>
      <c r="U755" s="248"/>
    </row>
    <row r="756" spans="2:21" ht="17.25" customHeight="1">
      <c r="B756" s="237"/>
      <c r="C756" s="78"/>
      <c r="D756" s="434" t="s">
        <v>145</v>
      </c>
      <c r="E756" s="435"/>
      <c r="F756" s="435"/>
      <c r="G756" s="435"/>
      <c r="H756" s="435"/>
      <c r="I756" s="435"/>
      <c r="J756" s="435"/>
      <c r="K756" s="224" t="s">
        <v>146</v>
      </c>
      <c r="L756" s="224" t="s">
        <v>147</v>
      </c>
      <c r="M756" s="224" t="s">
        <v>148</v>
      </c>
      <c r="N756" s="123" t="s">
        <v>149</v>
      </c>
      <c r="O756" s="226"/>
      <c r="P756" s="238"/>
      <c r="R756" s="249"/>
      <c r="S756" s="4" t="s">
        <v>193</v>
      </c>
      <c r="T756" s="4"/>
      <c r="U756" s="250"/>
    </row>
    <row r="757" spans="2:21" ht="17.25" customHeight="1">
      <c r="B757" s="237"/>
      <c r="C757" s="78" t="s">
        <v>150</v>
      </c>
      <c r="D757" s="423"/>
      <c r="E757" s="424"/>
      <c r="F757" s="424"/>
      <c r="G757" s="424"/>
      <c r="H757" s="424"/>
      <c r="I757" s="424"/>
      <c r="J757" s="424"/>
      <c r="K757" s="221"/>
      <c r="L757" s="124"/>
      <c r="M757" s="124"/>
      <c r="N757" s="122"/>
      <c r="O757" s="225"/>
      <c r="P757" s="238"/>
      <c r="Q757" s="4"/>
      <c r="R757" s="249" t="s">
        <v>195</v>
      </c>
      <c r="S757" s="4"/>
      <c r="T757" s="4"/>
      <c r="U757" s="250"/>
    </row>
    <row r="758" spans="2:21" ht="17.25" customHeight="1">
      <c r="B758" s="237"/>
      <c r="C758" s="78" t="s">
        <v>151</v>
      </c>
      <c r="D758" s="423"/>
      <c r="E758" s="424"/>
      <c r="F758" s="424"/>
      <c r="G758" s="424"/>
      <c r="H758" s="424"/>
      <c r="I758" s="424"/>
      <c r="J758" s="424"/>
      <c r="K758" s="221"/>
      <c r="L758" s="124"/>
      <c r="M758" s="124"/>
      <c r="N758" s="122"/>
      <c r="O758" s="225"/>
      <c r="P758" s="238"/>
      <c r="Q758" s="4"/>
      <c r="R758" s="249"/>
      <c r="S758" s="4"/>
      <c r="T758" s="4"/>
      <c r="U758" s="250"/>
    </row>
    <row r="759" spans="2:21" ht="17.25" customHeight="1">
      <c r="B759" s="237"/>
      <c r="C759" s="78" t="s">
        <v>152</v>
      </c>
      <c r="D759" s="419"/>
      <c r="E759" s="420"/>
      <c r="F759" s="420"/>
      <c r="G759" s="420"/>
      <c r="H759" s="420"/>
      <c r="I759" s="420"/>
      <c r="J759" s="420"/>
      <c r="K759" s="222"/>
      <c r="L759" s="125"/>
      <c r="M759" s="125"/>
      <c r="N759" s="122"/>
      <c r="O759" s="225"/>
      <c r="P759" s="238"/>
      <c r="Q759" s="4"/>
      <c r="R759" s="249"/>
      <c r="S759" s="4"/>
      <c r="T759" s="4"/>
      <c r="U759" s="250"/>
    </row>
    <row r="760" spans="2:21" ht="17.25" customHeight="1">
      <c r="B760" s="237"/>
      <c r="C760" s="78" t="s">
        <v>153</v>
      </c>
      <c r="D760" s="419"/>
      <c r="E760" s="420"/>
      <c r="F760" s="420"/>
      <c r="G760" s="420"/>
      <c r="H760" s="420"/>
      <c r="I760" s="420"/>
      <c r="J760" s="420"/>
      <c r="K760" s="222"/>
      <c r="L760" s="125"/>
      <c r="M760" s="125"/>
      <c r="N760" s="122"/>
      <c r="O760" s="225"/>
      <c r="P760" s="238"/>
      <c r="Q760" s="4"/>
      <c r="R760" s="249"/>
      <c r="S760" s="4"/>
      <c r="T760" s="4"/>
      <c r="U760" s="250"/>
    </row>
    <row r="761" spans="2:21" ht="17.25" customHeight="1">
      <c r="B761" s="237"/>
      <c r="C761" s="78" t="s">
        <v>154</v>
      </c>
      <c r="D761" s="419"/>
      <c r="E761" s="420"/>
      <c r="F761" s="420"/>
      <c r="G761" s="420"/>
      <c r="H761" s="420"/>
      <c r="I761" s="420"/>
      <c r="J761" s="420"/>
      <c r="K761" s="222"/>
      <c r="L761" s="125"/>
      <c r="M761" s="125"/>
      <c r="N761" s="122"/>
      <c r="O761" s="225"/>
      <c r="P761" s="238"/>
      <c r="Q761" s="4"/>
      <c r="R761" s="249"/>
      <c r="S761" s="4"/>
      <c r="T761" s="4"/>
      <c r="U761" s="250"/>
    </row>
    <row r="762" spans="2:21" ht="17.25" customHeight="1">
      <c r="B762" s="237"/>
      <c r="C762" s="78" t="s">
        <v>155</v>
      </c>
      <c r="D762" s="423"/>
      <c r="E762" s="424"/>
      <c r="F762" s="424"/>
      <c r="G762" s="424"/>
      <c r="H762" s="424"/>
      <c r="I762" s="424"/>
      <c r="J762" s="424"/>
      <c r="K762" s="221"/>
      <c r="L762" s="124"/>
      <c r="M762" s="124"/>
      <c r="N762" s="122"/>
      <c r="O762" s="225"/>
      <c r="P762" s="238"/>
      <c r="Q762" s="4"/>
      <c r="R762" s="249"/>
      <c r="S762" s="4"/>
      <c r="T762" s="4"/>
      <c r="U762" s="250"/>
    </row>
    <row r="763" spans="2:21" ht="17.25" customHeight="1">
      <c r="B763" s="237"/>
      <c r="C763" s="78" t="s">
        <v>156</v>
      </c>
      <c r="D763" s="423"/>
      <c r="E763" s="424"/>
      <c r="F763" s="424"/>
      <c r="G763" s="424"/>
      <c r="H763" s="424"/>
      <c r="I763" s="424"/>
      <c r="J763" s="424"/>
      <c r="K763" s="221"/>
      <c r="L763" s="124"/>
      <c r="M763" s="124"/>
      <c r="N763" s="122"/>
      <c r="O763" s="225"/>
      <c r="P763" s="238"/>
      <c r="Q763" s="4"/>
      <c r="R763" s="249"/>
      <c r="S763" s="4"/>
      <c r="T763" s="4"/>
      <c r="U763" s="250"/>
    </row>
    <row r="764" spans="2:21" ht="17.25" customHeight="1">
      <c r="B764" s="237"/>
      <c r="C764" s="78" t="s">
        <v>157</v>
      </c>
      <c r="D764" s="423"/>
      <c r="E764" s="424"/>
      <c r="F764" s="424"/>
      <c r="G764" s="424"/>
      <c r="H764" s="424"/>
      <c r="I764" s="424"/>
      <c r="J764" s="424"/>
      <c r="K764" s="221"/>
      <c r="L764" s="124"/>
      <c r="M764" s="124"/>
      <c r="N764" s="122"/>
      <c r="O764" s="225"/>
      <c r="P764" s="238"/>
      <c r="Q764" s="4"/>
      <c r="R764" s="249"/>
      <c r="S764" s="4"/>
      <c r="T764" s="4"/>
      <c r="U764" s="250"/>
    </row>
    <row r="765" spans="2:21" ht="17.25" customHeight="1">
      <c r="B765" s="237"/>
      <c r="C765" s="78" t="s">
        <v>158</v>
      </c>
      <c r="D765" s="419"/>
      <c r="E765" s="420"/>
      <c r="F765" s="420"/>
      <c r="G765" s="420"/>
      <c r="H765" s="420"/>
      <c r="I765" s="420"/>
      <c r="J765" s="420"/>
      <c r="K765" s="222"/>
      <c r="L765" s="125"/>
      <c r="M765" s="125"/>
      <c r="N765" s="122"/>
      <c r="O765" s="225"/>
      <c r="P765" s="238"/>
      <c r="Q765" s="4"/>
      <c r="R765" s="249"/>
      <c r="S765" s="4"/>
      <c r="T765" s="4"/>
      <c r="U765" s="250"/>
    </row>
    <row r="766" spans="2:21" ht="17.25" customHeight="1">
      <c r="B766" s="237"/>
      <c r="C766" s="95" t="s">
        <v>159</v>
      </c>
      <c r="D766" s="425">
        <f>SUM(N757:N765)</f>
        <v>0</v>
      </c>
      <c r="E766" s="426"/>
      <c r="F766" s="426"/>
      <c r="G766" s="426"/>
      <c r="H766" s="426"/>
      <c r="I766" s="426"/>
      <c r="J766" s="427"/>
      <c r="K766" s="255" t="s">
        <v>160</v>
      </c>
      <c r="L766" s="198">
        <f>IF(ISERR((O779+D766)/D755),"",(O779+D766)/D755)</f>
      </c>
      <c r="M766" s="231" t="s">
        <v>162</v>
      </c>
      <c r="N766" s="231"/>
      <c r="O766" s="231"/>
      <c r="P766" s="239"/>
      <c r="Q766" s="197"/>
      <c r="R766" s="249" t="s">
        <v>196</v>
      </c>
      <c r="S766" s="4"/>
      <c r="T766" s="4"/>
      <c r="U766" s="250"/>
    </row>
    <row r="767" spans="2:21" ht="17.25" customHeight="1">
      <c r="B767" s="237"/>
      <c r="C767" s="96" t="s">
        <v>161</v>
      </c>
      <c r="D767" s="428">
        <f>ROUNDDOWN(D766*0.08,0)</f>
        <v>0</v>
      </c>
      <c r="E767" s="429"/>
      <c r="F767" s="429"/>
      <c r="G767" s="429"/>
      <c r="H767" s="429"/>
      <c r="I767" s="429"/>
      <c r="J767" s="430"/>
      <c r="K767" s="256">
        <v>0.08</v>
      </c>
      <c r="L767" s="260" t="s">
        <v>219</v>
      </c>
      <c r="M767" s="231"/>
      <c r="N767" s="231"/>
      <c r="O767" s="231"/>
      <c r="P767" s="239"/>
      <c r="Q767" s="197"/>
      <c r="R767" s="249" t="s">
        <v>199</v>
      </c>
      <c r="S767" s="4"/>
      <c r="T767" s="4"/>
      <c r="U767" s="250"/>
    </row>
    <row r="768" spans="2:21" ht="17.25" customHeight="1">
      <c r="B768" s="237"/>
      <c r="C768" s="97" t="s">
        <v>163</v>
      </c>
      <c r="D768" s="410">
        <f>SUM(D766:D767)</f>
        <v>0</v>
      </c>
      <c r="E768" s="411"/>
      <c r="F768" s="411"/>
      <c r="G768" s="411"/>
      <c r="H768" s="411"/>
      <c r="I768" s="411"/>
      <c r="J768" s="412"/>
      <c r="K768" s="226"/>
      <c r="L768" s="226" t="s">
        <v>220</v>
      </c>
      <c r="M768" s="226"/>
      <c r="N768" s="226"/>
      <c r="O768" s="226"/>
      <c r="P768" s="238"/>
      <c r="R768" s="249"/>
      <c r="S768" s="4"/>
      <c r="T768" s="4"/>
      <c r="U768" s="250"/>
    </row>
    <row r="769" spans="2:21" ht="18" customHeight="1">
      <c r="B769" s="237"/>
      <c r="C769" s="226"/>
      <c r="D769" s="226"/>
      <c r="E769" s="226"/>
      <c r="F769" s="226"/>
      <c r="G769" s="226"/>
      <c r="H769" s="226"/>
      <c r="I769" s="226"/>
      <c r="J769" s="226"/>
      <c r="K769" s="226"/>
      <c r="L769" s="226"/>
      <c r="M769" s="226"/>
      <c r="N769" s="226"/>
      <c r="O769" s="226"/>
      <c r="P769" s="238"/>
      <c r="R769" s="249" t="s">
        <v>201</v>
      </c>
      <c r="S769" s="4"/>
      <c r="T769" s="4"/>
      <c r="U769" s="250"/>
    </row>
    <row r="770" spans="2:21" ht="18" customHeight="1" thickBot="1">
      <c r="B770" s="237"/>
      <c r="C770" s="226"/>
      <c r="D770" s="226" t="s">
        <v>164</v>
      </c>
      <c r="E770" s="226"/>
      <c r="F770" s="226"/>
      <c r="G770" s="226"/>
      <c r="H770" s="226"/>
      <c r="I770" s="226"/>
      <c r="J770" s="226"/>
      <c r="K770" s="226"/>
      <c r="L770" s="226"/>
      <c r="M770" s="226"/>
      <c r="N770" s="226"/>
      <c r="O770" s="226"/>
      <c r="P770" s="238"/>
      <c r="R770" s="249" t="s">
        <v>200</v>
      </c>
      <c r="S770" s="4"/>
      <c r="T770" s="4"/>
      <c r="U770" s="250"/>
    </row>
    <row r="771" spans="2:21" ht="18" customHeight="1" thickBot="1" thickTop="1">
      <c r="B771" s="237"/>
      <c r="C771" s="226"/>
      <c r="D771" s="413" t="s">
        <v>143</v>
      </c>
      <c r="E771" s="414"/>
      <c r="F771" s="414"/>
      <c r="G771" s="414"/>
      <c r="H771" s="414"/>
      <c r="I771" s="414"/>
      <c r="J771" s="415"/>
      <c r="K771" s="120">
        <f>D755</f>
        <v>0</v>
      </c>
      <c r="L771" s="223"/>
      <c r="M771" s="223"/>
      <c r="N771" s="223"/>
      <c r="O771" s="100"/>
      <c r="P771" s="238"/>
      <c r="R771" s="251" t="s">
        <v>202</v>
      </c>
      <c r="S771" s="252"/>
      <c r="T771" s="252"/>
      <c r="U771" s="253"/>
    </row>
    <row r="772" spans="2:16" ht="19.5" customHeight="1">
      <c r="B772" s="237"/>
      <c r="C772" s="226"/>
      <c r="D772" s="416" t="s">
        <v>165</v>
      </c>
      <c r="E772" s="417"/>
      <c r="F772" s="417"/>
      <c r="G772" s="417"/>
      <c r="H772" s="417"/>
      <c r="I772" s="417"/>
      <c r="J772" s="418"/>
      <c r="K772" s="118"/>
      <c r="L772" s="95" t="s">
        <v>166</v>
      </c>
      <c r="M772" s="104"/>
      <c r="N772" s="95" t="s">
        <v>167</v>
      </c>
      <c r="O772" s="106"/>
      <c r="P772" s="238"/>
    </row>
    <row r="773" spans="2:16" ht="19.5" customHeight="1">
      <c r="B773" s="237"/>
      <c r="C773" s="226"/>
      <c r="D773" s="392" t="s">
        <v>168</v>
      </c>
      <c r="E773" s="393"/>
      <c r="F773" s="393"/>
      <c r="G773" s="393"/>
      <c r="H773" s="393"/>
      <c r="I773" s="393"/>
      <c r="J773" s="394"/>
      <c r="K773" s="103"/>
      <c r="L773" s="96" t="s">
        <v>169</v>
      </c>
      <c r="M773" s="102"/>
      <c r="N773" s="96" t="s">
        <v>170</v>
      </c>
      <c r="O773" s="107"/>
      <c r="P773" s="238"/>
    </row>
    <row r="774" spans="2:16" ht="19.5" customHeight="1">
      <c r="B774" s="237"/>
      <c r="C774" s="226"/>
      <c r="D774" s="392" t="s">
        <v>171</v>
      </c>
      <c r="E774" s="393"/>
      <c r="F774" s="393"/>
      <c r="G774" s="393"/>
      <c r="H774" s="393"/>
      <c r="I774" s="393"/>
      <c r="J774" s="394"/>
      <c r="K774" s="103"/>
      <c r="L774" s="96" t="s">
        <v>172</v>
      </c>
      <c r="M774" s="102"/>
      <c r="N774" s="96" t="s">
        <v>173</v>
      </c>
      <c r="O774" s="107"/>
      <c r="P774" s="238"/>
    </row>
    <row r="775" spans="2:16" ht="19.5" customHeight="1">
      <c r="B775" s="237"/>
      <c r="C775" s="226"/>
      <c r="D775" s="392" t="s">
        <v>174</v>
      </c>
      <c r="E775" s="393"/>
      <c r="F775" s="393"/>
      <c r="G775" s="393"/>
      <c r="H775" s="393"/>
      <c r="I775" s="393"/>
      <c r="J775" s="394"/>
      <c r="K775" s="103"/>
      <c r="L775" s="96" t="s">
        <v>175</v>
      </c>
      <c r="M775" s="102"/>
      <c r="N775" s="96" t="s">
        <v>176</v>
      </c>
      <c r="O775" s="107"/>
      <c r="P775" s="238"/>
    </row>
    <row r="776" spans="2:16" ht="19.5" customHeight="1">
      <c r="B776" s="237"/>
      <c r="C776" s="226"/>
      <c r="D776" s="392" t="s">
        <v>177</v>
      </c>
      <c r="E776" s="393"/>
      <c r="F776" s="393"/>
      <c r="G776" s="393"/>
      <c r="H776" s="393"/>
      <c r="I776" s="393"/>
      <c r="J776" s="394"/>
      <c r="K776" s="103"/>
      <c r="L776" s="96" t="s">
        <v>178</v>
      </c>
      <c r="M776" s="102"/>
      <c r="N776" s="96" t="s">
        <v>179</v>
      </c>
      <c r="O776" s="107"/>
      <c r="P776" s="238"/>
    </row>
    <row r="777" spans="2:16" ht="19.5" customHeight="1">
      <c r="B777" s="237"/>
      <c r="C777" s="226"/>
      <c r="D777" s="392" t="s">
        <v>180</v>
      </c>
      <c r="E777" s="393"/>
      <c r="F777" s="393"/>
      <c r="G777" s="393"/>
      <c r="H777" s="393"/>
      <c r="I777" s="393"/>
      <c r="J777" s="394"/>
      <c r="K777" s="103"/>
      <c r="L777" s="96" t="s">
        <v>181</v>
      </c>
      <c r="M777" s="102"/>
      <c r="N777" s="96" t="s">
        <v>182</v>
      </c>
      <c r="O777" s="107"/>
      <c r="P777" s="238"/>
    </row>
    <row r="778" spans="2:16" ht="19.5" customHeight="1">
      <c r="B778" s="237"/>
      <c r="C778" s="226"/>
      <c r="D778" s="392" t="s">
        <v>183</v>
      </c>
      <c r="E778" s="393"/>
      <c r="F778" s="393"/>
      <c r="G778" s="393"/>
      <c r="H778" s="393"/>
      <c r="I778" s="393"/>
      <c r="J778" s="394"/>
      <c r="K778" s="103"/>
      <c r="L778" s="96" t="s">
        <v>184</v>
      </c>
      <c r="M778" s="102"/>
      <c r="N778" s="108" t="s">
        <v>182</v>
      </c>
      <c r="O778" s="109"/>
      <c r="P778" s="238"/>
    </row>
    <row r="779" spans="2:16" ht="19.5" customHeight="1" thickBot="1">
      <c r="B779" s="237"/>
      <c r="C779" s="226"/>
      <c r="D779" s="392" t="s">
        <v>185</v>
      </c>
      <c r="E779" s="393"/>
      <c r="F779" s="393"/>
      <c r="G779" s="393"/>
      <c r="H779" s="393"/>
      <c r="I779" s="393"/>
      <c r="J779" s="394"/>
      <c r="K779" s="103"/>
      <c r="L779" s="96" t="s">
        <v>186</v>
      </c>
      <c r="M779" s="102"/>
      <c r="N779" s="98" t="s">
        <v>187</v>
      </c>
      <c r="O779" s="110">
        <f>SUM(K772:K780,M772:M780,O772:O778)</f>
        <v>0</v>
      </c>
      <c r="P779" s="238"/>
    </row>
    <row r="780" spans="2:16" ht="19.5" customHeight="1" thickBot="1" thickTop="1">
      <c r="B780" s="237"/>
      <c r="C780" s="226"/>
      <c r="D780" s="407" t="s">
        <v>188</v>
      </c>
      <c r="E780" s="408"/>
      <c r="F780" s="408"/>
      <c r="G780" s="408"/>
      <c r="H780" s="408"/>
      <c r="I780" s="408"/>
      <c r="J780" s="409"/>
      <c r="K780" s="119"/>
      <c r="L780" s="101" t="s">
        <v>189</v>
      </c>
      <c r="M780" s="105"/>
      <c r="N780" s="99" t="s">
        <v>190</v>
      </c>
      <c r="O780" s="111">
        <f>IF(D755="単価契約",0,K771-O779)</f>
        <v>0</v>
      </c>
      <c r="P780" s="238"/>
    </row>
    <row r="781" spans="2:16" ht="19.5" customHeight="1" thickBot="1" thickTop="1">
      <c r="B781" s="240"/>
      <c r="C781" s="241"/>
      <c r="D781" s="241"/>
      <c r="E781" s="241"/>
      <c r="F781" s="241"/>
      <c r="G781" s="241"/>
      <c r="H781" s="241"/>
      <c r="I781" s="241"/>
      <c r="J781" s="241"/>
      <c r="K781" s="241"/>
      <c r="L781" s="241"/>
      <c r="M781" s="241"/>
      <c r="N781" s="241"/>
      <c r="O781" s="241"/>
      <c r="P781" s="242"/>
    </row>
    <row r="782" ht="19.5" customHeight="1">
      <c r="C782" s="436" t="s">
        <v>120</v>
      </c>
    </row>
    <row r="783" ht="19.5" customHeight="1">
      <c r="C783" s="436"/>
    </row>
    <row r="784" ht="19.5" customHeight="1">
      <c r="C784" s="436"/>
    </row>
    <row r="785" ht="19.5" customHeight="1">
      <c r="C785" s="436"/>
    </row>
    <row r="786" ht="19.5" customHeight="1">
      <c r="C786" s="436"/>
    </row>
    <row r="787" ht="19.5" customHeight="1">
      <c r="C787" s="436"/>
    </row>
    <row r="788" ht="19.5" customHeight="1">
      <c r="C788" s="436"/>
    </row>
    <row r="789" ht="19.5" customHeight="1">
      <c r="C789" s="436"/>
    </row>
    <row r="790" ht="19.5" customHeight="1">
      <c r="C790" s="436"/>
    </row>
    <row r="791" ht="19.5" customHeight="1">
      <c r="C791" s="436"/>
    </row>
    <row r="792" ht="12" customHeight="1">
      <c r="C792" s="436"/>
    </row>
    <row r="793" ht="12" customHeight="1">
      <c r="C793" s="436"/>
    </row>
    <row r="794" ht="12" customHeight="1">
      <c r="C794" s="436"/>
    </row>
    <row r="795" ht="12" customHeight="1">
      <c r="C795" s="436"/>
    </row>
    <row r="796" ht="12" customHeight="1">
      <c r="C796" s="436"/>
    </row>
    <row r="797" ht="12" customHeight="1">
      <c r="C797" s="436"/>
    </row>
    <row r="798" ht="12" customHeight="1">
      <c r="C798" s="436"/>
    </row>
    <row r="799" ht="12" customHeight="1">
      <c r="C799" s="436"/>
    </row>
    <row r="800" ht="12" customHeight="1">
      <c r="C800" s="436"/>
    </row>
    <row r="801" ht="12" customHeight="1">
      <c r="C801" s="437"/>
    </row>
    <row r="802" spans="2:20" ht="17.25" customHeight="1" thickBot="1">
      <c r="B802" s="80"/>
      <c r="C802" s="388" t="s">
        <v>118</v>
      </c>
      <c r="D802" s="388"/>
      <c r="E802" s="388"/>
      <c r="F802" s="388"/>
      <c r="G802" s="388"/>
      <c r="H802" s="388"/>
      <c r="I802" s="390">
        <f>I745+1</f>
        <v>15</v>
      </c>
      <c r="J802" s="390"/>
      <c r="K802" s="81"/>
      <c r="L802" s="81"/>
      <c r="M802" s="81"/>
      <c r="N802" s="81"/>
      <c r="O802" s="81"/>
      <c r="P802" s="82"/>
      <c r="T802" s="1" t="s">
        <v>206</v>
      </c>
    </row>
    <row r="803" spans="2:20" ht="17.25" customHeight="1" thickTop="1">
      <c r="B803" s="2"/>
      <c r="C803" s="389"/>
      <c r="D803" s="389"/>
      <c r="E803" s="389"/>
      <c r="F803" s="389"/>
      <c r="G803" s="389"/>
      <c r="H803" s="389"/>
      <c r="I803" s="391"/>
      <c r="J803" s="391"/>
      <c r="K803" s="4"/>
      <c r="L803" s="395" t="s">
        <v>119</v>
      </c>
      <c r="M803" s="396"/>
      <c r="N803" s="396"/>
      <c r="O803" s="396"/>
      <c r="P803" s="397"/>
      <c r="T803" s="1" t="s">
        <v>207</v>
      </c>
    </row>
    <row r="804" spans="2:16" ht="9.75" customHeight="1">
      <c r="B804" s="2"/>
      <c r="C804" s="4"/>
      <c r="D804" s="4"/>
      <c r="E804" s="4"/>
      <c r="F804" s="4"/>
      <c r="G804" s="4"/>
      <c r="H804" s="4"/>
      <c r="I804" s="4"/>
      <c r="J804" s="4"/>
      <c r="K804" s="4"/>
      <c r="L804" s="398"/>
      <c r="M804" s="399"/>
      <c r="N804" s="399"/>
      <c r="O804" s="399"/>
      <c r="P804" s="400"/>
    </row>
    <row r="805" spans="2:16" ht="17.25" customHeight="1">
      <c r="B805" s="2"/>
      <c r="C805" s="78" t="s">
        <v>15</v>
      </c>
      <c r="D805" s="404">
        <v>44135</v>
      </c>
      <c r="E805" s="405"/>
      <c r="F805" s="405"/>
      <c r="G805" s="405"/>
      <c r="H805" s="405"/>
      <c r="I805" s="406"/>
      <c r="J805" s="121"/>
      <c r="K805" s="4"/>
      <c r="L805" s="398"/>
      <c r="M805" s="399"/>
      <c r="N805" s="399"/>
      <c r="O805" s="399"/>
      <c r="P805" s="400"/>
    </row>
    <row r="806" spans="2:16" ht="11.25" customHeight="1" thickBot="1">
      <c r="B806" s="2"/>
      <c r="C806" s="81"/>
      <c r="D806" s="81"/>
      <c r="E806" s="81"/>
      <c r="F806" s="81"/>
      <c r="G806" s="81"/>
      <c r="H806" s="81"/>
      <c r="I806" s="93"/>
      <c r="J806" s="94"/>
      <c r="K806" s="4"/>
      <c r="L806" s="401"/>
      <c r="M806" s="402"/>
      <c r="N806" s="402"/>
      <c r="O806" s="402"/>
      <c r="P806" s="403"/>
    </row>
    <row r="807" spans="2:20" ht="12" customHeight="1" thickTop="1">
      <c r="B807" s="2"/>
      <c r="C807" s="4"/>
      <c r="D807" s="4"/>
      <c r="E807" s="4"/>
      <c r="F807" s="4"/>
      <c r="G807" s="4"/>
      <c r="H807" s="4"/>
      <c r="I807" s="4"/>
      <c r="J807" s="4"/>
      <c r="K807" s="4"/>
      <c r="L807" s="112"/>
      <c r="M807" s="112"/>
      <c r="N807" s="112"/>
      <c r="O807" s="112"/>
      <c r="P807" s="3"/>
      <c r="Q807" s="90"/>
      <c r="R807" s="90"/>
      <c r="S807" s="90"/>
      <c r="T807" s="90"/>
    </row>
    <row r="808" spans="2:20" ht="17.25" customHeight="1" thickBot="1">
      <c r="B808" s="2"/>
      <c r="C808" s="4" t="s">
        <v>69</v>
      </c>
      <c r="D808" s="4"/>
      <c r="E808" s="4"/>
      <c r="F808" s="4"/>
      <c r="G808" s="4"/>
      <c r="H808" s="4"/>
      <c r="I808" s="4"/>
      <c r="J808" s="4"/>
      <c r="K808" s="4"/>
      <c r="L808" s="112"/>
      <c r="M808" s="112"/>
      <c r="N808" s="112"/>
      <c r="O808" s="112"/>
      <c r="P808" s="3"/>
      <c r="Q808" s="90"/>
      <c r="R808" s="90"/>
      <c r="S808" s="90"/>
      <c r="T808" s="90"/>
    </row>
    <row r="809" spans="2:19" ht="17.25" customHeight="1">
      <c r="B809" s="243" t="s">
        <v>194</v>
      </c>
      <c r="C809" s="232" t="s">
        <v>139</v>
      </c>
      <c r="D809" s="382"/>
      <c r="E809" s="383"/>
      <c r="F809" s="383"/>
      <c r="G809" s="383"/>
      <c r="H809" s="383"/>
      <c r="I809" s="383"/>
      <c r="J809" s="384"/>
      <c r="K809" s="233"/>
      <c r="L809" s="234"/>
      <c r="M809" s="235" t="s">
        <v>140</v>
      </c>
      <c r="N809" s="233"/>
      <c r="O809" s="233"/>
      <c r="P809" s="236"/>
      <c r="R809" s="244"/>
      <c r="S809" s="4" t="s">
        <v>197</v>
      </c>
    </row>
    <row r="810" spans="2:19" ht="17.25" customHeight="1">
      <c r="B810" s="237"/>
      <c r="C810" s="78" t="s">
        <v>141</v>
      </c>
      <c r="D810" s="274"/>
      <c r="E810" s="275"/>
      <c r="F810" s="275"/>
      <c r="G810" s="275"/>
      <c r="H810" s="275"/>
      <c r="I810" s="275"/>
      <c r="J810" s="275"/>
      <c r="K810" s="275"/>
      <c r="L810" s="276"/>
      <c r="M810" s="438" t="s">
        <v>259</v>
      </c>
      <c r="N810" s="439"/>
      <c r="O810" s="439"/>
      <c r="P810" s="238"/>
      <c r="R810" s="245"/>
      <c r="S810" s="1" t="s">
        <v>198</v>
      </c>
    </row>
    <row r="811" spans="2:16" ht="17.25" customHeight="1" thickBot="1">
      <c r="B811" s="237"/>
      <c r="C811" s="78" t="s">
        <v>142</v>
      </c>
      <c r="D811" s="385"/>
      <c r="E811" s="386"/>
      <c r="F811" s="386"/>
      <c r="G811" s="386"/>
      <c r="H811" s="387"/>
      <c r="I811" s="228"/>
      <c r="J811" s="229"/>
      <c r="K811" s="266" t="str">
        <f>TEXT(D811,"00000")</f>
        <v>00000</v>
      </c>
      <c r="L811" s="227"/>
      <c r="M811" s="226"/>
      <c r="N811" s="226"/>
      <c r="O811" s="226"/>
      <c r="P811" s="238"/>
    </row>
    <row r="812" spans="2:21" ht="17.25" customHeight="1">
      <c r="B812" s="237"/>
      <c r="C812" s="78" t="s">
        <v>143</v>
      </c>
      <c r="D812" s="431"/>
      <c r="E812" s="432"/>
      <c r="F812" s="432"/>
      <c r="G812" s="432"/>
      <c r="H812" s="432"/>
      <c r="I812" s="432"/>
      <c r="J812" s="433"/>
      <c r="K812" s="226" t="s">
        <v>144</v>
      </c>
      <c r="L812" s="230"/>
      <c r="M812" s="226"/>
      <c r="N812" s="226"/>
      <c r="O812" s="226"/>
      <c r="P812" s="238"/>
      <c r="R812" s="246" t="s">
        <v>192</v>
      </c>
      <c r="S812" s="247"/>
      <c r="T812" s="247"/>
      <c r="U812" s="248"/>
    </row>
    <row r="813" spans="2:21" ht="17.25" customHeight="1">
      <c r="B813" s="237"/>
      <c r="C813" s="78"/>
      <c r="D813" s="434" t="s">
        <v>145</v>
      </c>
      <c r="E813" s="435"/>
      <c r="F813" s="435"/>
      <c r="G813" s="435"/>
      <c r="H813" s="435"/>
      <c r="I813" s="435"/>
      <c r="J813" s="435"/>
      <c r="K813" s="224" t="s">
        <v>146</v>
      </c>
      <c r="L813" s="224" t="s">
        <v>147</v>
      </c>
      <c r="M813" s="224" t="s">
        <v>148</v>
      </c>
      <c r="N813" s="123" t="s">
        <v>149</v>
      </c>
      <c r="O813" s="226"/>
      <c r="P813" s="238"/>
      <c r="R813" s="249"/>
      <c r="S813" s="4" t="s">
        <v>193</v>
      </c>
      <c r="T813" s="4"/>
      <c r="U813" s="250"/>
    </row>
    <row r="814" spans="2:21" ht="17.25" customHeight="1">
      <c r="B814" s="237"/>
      <c r="C814" s="78" t="s">
        <v>150</v>
      </c>
      <c r="D814" s="423"/>
      <c r="E814" s="424"/>
      <c r="F814" s="424"/>
      <c r="G814" s="424"/>
      <c r="H814" s="424"/>
      <c r="I814" s="424"/>
      <c r="J814" s="424"/>
      <c r="K814" s="221"/>
      <c r="L814" s="124"/>
      <c r="M814" s="124"/>
      <c r="N814" s="122"/>
      <c r="O814" s="225"/>
      <c r="P814" s="238"/>
      <c r="Q814" s="4"/>
      <c r="R814" s="249" t="s">
        <v>195</v>
      </c>
      <c r="S814" s="4"/>
      <c r="T814" s="4"/>
      <c r="U814" s="250"/>
    </row>
    <row r="815" spans="2:21" ht="17.25" customHeight="1">
      <c r="B815" s="237"/>
      <c r="C815" s="78" t="s">
        <v>151</v>
      </c>
      <c r="D815" s="423"/>
      <c r="E815" s="424"/>
      <c r="F815" s="424"/>
      <c r="G815" s="424"/>
      <c r="H815" s="424"/>
      <c r="I815" s="424"/>
      <c r="J815" s="424"/>
      <c r="K815" s="221"/>
      <c r="L815" s="124"/>
      <c r="M815" s="124"/>
      <c r="N815" s="122"/>
      <c r="O815" s="225"/>
      <c r="P815" s="238"/>
      <c r="Q815" s="4"/>
      <c r="R815" s="249"/>
      <c r="S815" s="4"/>
      <c r="T815" s="4"/>
      <c r="U815" s="250"/>
    </row>
    <row r="816" spans="2:21" ht="17.25" customHeight="1">
      <c r="B816" s="237"/>
      <c r="C816" s="78" t="s">
        <v>152</v>
      </c>
      <c r="D816" s="419"/>
      <c r="E816" s="420"/>
      <c r="F816" s="420"/>
      <c r="G816" s="420"/>
      <c r="H816" s="420"/>
      <c r="I816" s="420"/>
      <c r="J816" s="420"/>
      <c r="K816" s="222"/>
      <c r="L816" s="125"/>
      <c r="M816" s="125"/>
      <c r="N816" s="122"/>
      <c r="O816" s="225"/>
      <c r="P816" s="238"/>
      <c r="Q816" s="4"/>
      <c r="R816" s="249"/>
      <c r="S816" s="4"/>
      <c r="T816" s="4"/>
      <c r="U816" s="250"/>
    </row>
    <row r="817" spans="2:21" ht="17.25" customHeight="1">
      <c r="B817" s="237"/>
      <c r="C817" s="78" t="s">
        <v>153</v>
      </c>
      <c r="D817" s="419"/>
      <c r="E817" s="420"/>
      <c r="F817" s="420"/>
      <c r="G817" s="420"/>
      <c r="H817" s="420"/>
      <c r="I817" s="420"/>
      <c r="J817" s="420"/>
      <c r="K817" s="222"/>
      <c r="L817" s="125"/>
      <c r="M817" s="125"/>
      <c r="N817" s="122"/>
      <c r="O817" s="225"/>
      <c r="P817" s="238"/>
      <c r="Q817" s="4"/>
      <c r="R817" s="249"/>
      <c r="S817" s="4"/>
      <c r="T817" s="4"/>
      <c r="U817" s="250"/>
    </row>
    <row r="818" spans="2:21" ht="17.25" customHeight="1">
      <c r="B818" s="237"/>
      <c r="C818" s="78" t="s">
        <v>154</v>
      </c>
      <c r="D818" s="419"/>
      <c r="E818" s="420"/>
      <c r="F818" s="420"/>
      <c r="G818" s="420"/>
      <c r="H818" s="420"/>
      <c r="I818" s="420"/>
      <c r="J818" s="420"/>
      <c r="K818" s="222"/>
      <c r="L818" s="125"/>
      <c r="M818" s="125"/>
      <c r="N818" s="122"/>
      <c r="O818" s="225"/>
      <c r="P818" s="238"/>
      <c r="Q818" s="4"/>
      <c r="R818" s="249"/>
      <c r="S818" s="4"/>
      <c r="T818" s="4"/>
      <c r="U818" s="250"/>
    </row>
    <row r="819" spans="2:21" ht="17.25" customHeight="1">
      <c r="B819" s="237"/>
      <c r="C819" s="78" t="s">
        <v>155</v>
      </c>
      <c r="D819" s="423"/>
      <c r="E819" s="424"/>
      <c r="F819" s="424"/>
      <c r="G819" s="424"/>
      <c r="H819" s="424"/>
      <c r="I819" s="424"/>
      <c r="J819" s="424"/>
      <c r="K819" s="221"/>
      <c r="L819" s="124"/>
      <c r="M819" s="124"/>
      <c r="N819" s="122"/>
      <c r="O819" s="225"/>
      <c r="P819" s="238"/>
      <c r="Q819" s="4"/>
      <c r="R819" s="249"/>
      <c r="S819" s="4"/>
      <c r="T819" s="4"/>
      <c r="U819" s="250"/>
    </row>
    <row r="820" spans="2:21" ht="17.25" customHeight="1">
      <c r="B820" s="237"/>
      <c r="C820" s="78" t="s">
        <v>156</v>
      </c>
      <c r="D820" s="423"/>
      <c r="E820" s="424"/>
      <c r="F820" s="424"/>
      <c r="G820" s="424"/>
      <c r="H820" s="424"/>
      <c r="I820" s="424"/>
      <c r="J820" s="424"/>
      <c r="K820" s="221"/>
      <c r="L820" s="124"/>
      <c r="M820" s="124"/>
      <c r="N820" s="122"/>
      <c r="O820" s="225"/>
      <c r="P820" s="238"/>
      <c r="Q820" s="4"/>
      <c r="R820" s="249"/>
      <c r="S820" s="4"/>
      <c r="T820" s="4"/>
      <c r="U820" s="250"/>
    </row>
    <row r="821" spans="2:21" ht="17.25" customHeight="1">
      <c r="B821" s="237"/>
      <c r="C821" s="78" t="s">
        <v>157</v>
      </c>
      <c r="D821" s="423"/>
      <c r="E821" s="424"/>
      <c r="F821" s="424"/>
      <c r="G821" s="424"/>
      <c r="H821" s="424"/>
      <c r="I821" s="424"/>
      <c r="J821" s="424"/>
      <c r="K821" s="221"/>
      <c r="L821" s="124"/>
      <c r="M821" s="124"/>
      <c r="N821" s="122"/>
      <c r="O821" s="225"/>
      <c r="P821" s="238"/>
      <c r="Q821" s="4"/>
      <c r="R821" s="249"/>
      <c r="S821" s="4"/>
      <c r="T821" s="4"/>
      <c r="U821" s="250"/>
    </row>
    <row r="822" spans="2:21" ht="17.25" customHeight="1">
      <c r="B822" s="237"/>
      <c r="C822" s="78" t="s">
        <v>158</v>
      </c>
      <c r="D822" s="419"/>
      <c r="E822" s="420"/>
      <c r="F822" s="420"/>
      <c r="G822" s="420"/>
      <c r="H822" s="420"/>
      <c r="I822" s="420"/>
      <c r="J822" s="420"/>
      <c r="K822" s="222"/>
      <c r="L822" s="125"/>
      <c r="M822" s="125"/>
      <c r="N822" s="122"/>
      <c r="O822" s="225"/>
      <c r="P822" s="238"/>
      <c r="Q822" s="4"/>
      <c r="R822" s="249"/>
      <c r="S822" s="4"/>
      <c r="T822" s="4"/>
      <c r="U822" s="250"/>
    </row>
    <row r="823" spans="2:21" ht="17.25" customHeight="1">
      <c r="B823" s="237"/>
      <c r="C823" s="95" t="s">
        <v>159</v>
      </c>
      <c r="D823" s="425">
        <f>SUM(N814:N822)</f>
        <v>0</v>
      </c>
      <c r="E823" s="426"/>
      <c r="F823" s="426"/>
      <c r="G823" s="426"/>
      <c r="H823" s="426"/>
      <c r="I823" s="426"/>
      <c r="J823" s="427"/>
      <c r="K823" s="255" t="s">
        <v>160</v>
      </c>
      <c r="L823" s="198">
        <f>IF(ISERR((O836+D823)/D812),"",(O836+D823)/D812)</f>
      </c>
      <c r="M823" s="231" t="s">
        <v>162</v>
      </c>
      <c r="N823" s="231"/>
      <c r="O823" s="231"/>
      <c r="P823" s="239"/>
      <c r="Q823" s="197"/>
      <c r="R823" s="249" t="s">
        <v>196</v>
      </c>
      <c r="S823" s="4"/>
      <c r="T823" s="4"/>
      <c r="U823" s="250"/>
    </row>
    <row r="824" spans="2:21" ht="17.25" customHeight="1">
      <c r="B824" s="237"/>
      <c r="C824" s="96" t="s">
        <v>161</v>
      </c>
      <c r="D824" s="428">
        <f>ROUNDDOWN(D823*0.08,0)</f>
        <v>0</v>
      </c>
      <c r="E824" s="429"/>
      <c r="F824" s="429"/>
      <c r="G824" s="429"/>
      <c r="H824" s="429"/>
      <c r="I824" s="429"/>
      <c r="J824" s="430"/>
      <c r="K824" s="256">
        <v>0.08</v>
      </c>
      <c r="L824" s="260" t="s">
        <v>219</v>
      </c>
      <c r="M824" s="231"/>
      <c r="N824" s="231"/>
      <c r="O824" s="231"/>
      <c r="P824" s="239"/>
      <c r="Q824" s="197"/>
      <c r="R824" s="249" t="s">
        <v>199</v>
      </c>
      <c r="S824" s="4"/>
      <c r="T824" s="4"/>
      <c r="U824" s="250"/>
    </row>
    <row r="825" spans="2:21" ht="17.25" customHeight="1">
      <c r="B825" s="237"/>
      <c r="C825" s="97" t="s">
        <v>163</v>
      </c>
      <c r="D825" s="410">
        <f>SUM(D823:D824)</f>
        <v>0</v>
      </c>
      <c r="E825" s="411"/>
      <c r="F825" s="411"/>
      <c r="G825" s="411"/>
      <c r="H825" s="411"/>
      <c r="I825" s="411"/>
      <c r="J825" s="412"/>
      <c r="K825" s="226"/>
      <c r="L825" s="226" t="s">
        <v>220</v>
      </c>
      <c r="M825" s="226"/>
      <c r="N825" s="226"/>
      <c r="O825" s="226"/>
      <c r="P825" s="238"/>
      <c r="R825" s="249"/>
      <c r="S825" s="4"/>
      <c r="T825" s="4"/>
      <c r="U825" s="250"/>
    </row>
    <row r="826" spans="2:21" ht="18" customHeight="1">
      <c r="B826" s="237"/>
      <c r="C826" s="226"/>
      <c r="D826" s="226"/>
      <c r="E826" s="226"/>
      <c r="F826" s="226"/>
      <c r="G826" s="226"/>
      <c r="H826" s="226"/>
      <c r="I826" s="226"/>
      <c r="J826" s="226"/>
      <c r="K826" s="226"/>
      <c r="L826" s="226"/>
      <c r="M826" s="226"/>
      <c r="N826" s="226"/>
      <c r="O826" s="226"/>
      <c r="P826" s="238"/>
      <c r="R826" s="249" t="s">
        <v>201</v>
      </c>
      <c r="S826" s="4"/>
      <c r="T826" s="4"/>
      <c r="U826" s="250"/>
    </row>
    <row r="827" spans="2:21" ht="18" customHeight="1" thickBot="1">
      <c r="B827" s="237"/>
      <c r="C827" s="226"/>
      <c r="D827" s="226" t="s">
        <v>164</v>
      </c>
      <c r="E827" s="226"/>
      <c r="F827" s="226"/>
      <c r="G827" s="226"/>
      <c r="H827" s="226"/>
      <c r="I827" s="226"/>
      <c r="J827" s="226"/>
      <c r="K827" s="226"/>
      <c r="L827" s="226"/>
      <c r="M827" s="226"/>
      <c r="N827" s="226"/>
      <c r="O827" s="226"/>
      <c r="P827" s="238"/>
      <c r="R827" s="249" t="s">
        <v>200</v>
      </c>
      <c r="S827" s="4"/>
      <c r="T827" s="4"/>
      <c r="U827" s="250"/>
    </row>
    <row r="828" spans="2:21" ht="18" customHeight="1" thickBot="1" thickTop="1">
      <c r="B828" s="237"/>
      <c r="C828" s="226"/>
      <c r="D828" s="413" t="s">
        <v>143</v>
      </c>
      <c r="E828" s="414"/>
      <c r="F828" s="414"/>
      <c r="G828" s="414"/>
      <c r="H828" s="414"/>
      <c r="I828" s="414"/>
      <c r="J828" s="415"/>
      <c r="K828" s="120">
        <f>D812</f>
        <v>0</v>
      </c>
      <c r="L828" s="223"/>
      <c r="M828" s="223"/>
      <c r="N828" s="223"/>
      <c r="O828" s="100"/>
      <c r="P828" s="238"/>
      <c r="R828" s="251" t="s">
        <v>202</v>
      </c>
      <c r="S828" s="252"/>
      <c r="T828" s="252"/>
      <c r="U828" s="253"/>
    </row>
    <row r="829" spans="2:16" ht="19.5" customHeight="1">
      <c r="B829" s="237"/>
      <c r="C829" s="226"/>
      <c r="D829" s="416" t="s">
        <v>165</v>
      </c>
      <c r="E829" s="417"/>
      <c r="F829" s="417"/>
      <c r="G829" s="417"/>
      <c r="H829" s="417"/>
      <c r="I829" s="417"/>
      <c r="J829" s="418"/>
      <c r="K829" s="118"/>
      <c r="L829" s="95" t="s">
        <v>166</v>
      </c>
      <c r="M829" s="104"/>
      <c r="N829" s="95" t="s">
        <v>167</v>
      </c>
      <c r="O829" s="106"/>
      <c r="P829" s="238"/>
    </row>
    <row r="830" spans="2:16" ht="19.5" customHeight="1">
      <c r="B830" s="237"/>
      <c r="C830" s="226"/>
      <c r="D830" s="392" t="s">
        <v>168</v>
      </c>
      <c r="E830" s="393"/>
      <c r="F830" s="393"/>
      <c r="G830" s="393"/>
      <c r="H830" s="393"/>
      <c r="I830" s="393"/>
      <c r="J830" s="394"/>
      <c r="K830" s="103"/>
      <c r="L830" s="96" t="s">
        <v>169</v>
      </c>
      <c r="M830" s="102"/>
      <c r="N830" s="96" t="s">
        <v>170</v>
      </c>
      <c r="O830" s="107"/>
      <c r="P830" s="238"/>
    </row>
    <row r="831" spans="2:16" ht="19.5" customHeight="1">
      <c r="B831" s="237"/>
      <c r="C831" s="226"/>
      <c r="D831" s="392" t="s">
        <v>171</v>
      </c>
      <c r="E831" s="393"/>
      <c r="F831" s="393"/>
      <c r="G831" s="393"/>
      <c r="H831" s="393"/>
      <c r="I831" s="393"/>
      <c r="J831" s="394"/>
      <c r="K831" s="103"/>
      <c r="L831" s="96" t="s">
        <v>172</v>
      </c>
      <c r="M831" s="102"/>
      <c r="N831" s="96" t="s">
        <v>173</v>
      </c>
      <c r="O831" s="107"/>
      <c r="P831" s="238"/>
    </row>
    <row r="832" spans="2:16" ht="19.5" customHeight="1">
      <c r="B832" s="237"/>
      <c r="C832" s="226"/>
      <c r="D832" s="392" t="s">
        <v>174</v>
      </c>
      <c r="E832" s="393"/>
      <c r="F832" s="393"/>
      <c r="G832" s="393"/>
      <c r="H832" s="393"/>
      <c r="I832" s="393"/>
      <c r="J832" s="394"/>
      <c r="K832" s="103"/>
      <c r="L832" s="96" t="s">
        <v>175</v>
      </c>
      <c r="M832" s="102"/>
      <c r="N832" s="96" t="s">
        <v>176</v>
      </c>
      <c r="O832" s="107"/>
      <c r="P832" s="238"/>
    </row>
    <row r="833" spans="2:16" ht="19.5" customHeight="1">
      <c r="B833" s="237"/>
      <c r="C833" s="226"/>
      <c r="D833" s="392" t="s">
        <v>177</v>
      </c>
      <c r="E833" s="393"/>
      <c r="F833" s="393"/>
      <c r="G833" s="393"/>
      <c r="H833" s="393"/>
      <c r="I833" s="393"/>
      <c r="J833" s="394"/>
      <c r="K833" s="103"/>
      <c r="L833" s="96" t="s">
        <v>178</v>
      </c>
      <c r="M833" s="102"/>
      <c r="N833" s="96" t="s">
        <v>179</v>
      </c>
      <c r="O833" s="107"/>
      <c r="P833" s="238"/>
    </row>
    <row r="834" spans="2:16" ht="19.5" customHeight="1">
      <c r="B834" s="237"/>
      <c r="C834" s="226"/>
      <c r="D834" s="392" t="s">
        <v>180</v>
      </c>
      <c r="E834" s="393"/>
      <c r="F834" s="393"/>
      <c r="G834" s="393"/>
      <c r="H834" s="393"/>
      <c r="I834" s="393"/>
      <c r="J834" s="394"/>
      <c r="K834" s="103"/>
      <c r="L834" s="96" t="s">
        <v>181</v>
      </c>
      <c r="M834" s="102"/>
      <c r="N834" s="96" t="s">
        <v>182</v>
      </c>
      <c r="O834" s="107"/>
      <c r="P834" s="238"/>
    </row>
    <row r="835" spans="2:16" ht="19.5" customHeight="1">
      <c r="B835" s="237"/>
      <c r="C835" s="226"/>
      <c r="D835" s="392" t="s">
        <v>183</v>
      </c>
      <c r="E835" s="393"/>
      <c r="F835" s="393"/>
      <c r="G835" s="393"/>
      <c r="H835" s="393"/>
      <c r="I835" s="393"/>
      <c r="J835" s="394"/>
      <c r="K835" s="103"/>
      <c r="L835" s="96" t="s">
        <v>184</v>
      </c>
      <c r="M835" s="102"/>
      <c r="N835" s="108" t="s">
        <v>182</v>
      </c>
      <c r="O835" s="109"/>
      <c r="P835" s="238"/>
    </row>
    <row r="836" spans="2:16" ht="19.5" customHeight="1" thickBot="1">
      <c r="B836" s="237"/>
      <c r="C836" s="226"/>
      <c r="D836" s="392" t="s">
        <v>185</v>
      </c>
      <c r="E836" s="393"/>
      <c r="F836" s="393"/>
      <c r="G836" s="393"/>
      <c r="H836" s="393"/>
      <c r="I836" s="393"/>
      <c r="J836" s="394"/>
      <c r="K836" s="103"/>
      <c r="L836" s="96" t="s">
        <v>186</v>
      </c>
      <c r="M836" s="102"/>
      <c r="N836" s="98" t="s">
        <v>187</v>
      </c>
      <c r="O836" s="110">
        <f>SUM(K829:K837,M829:M837,O829:O835)</f>
        <v>0</v>
      </c>
      <c r="P836" s="238"/>
    </row>
    <row r="837" spans="2:16" ht="19.5" customHeight="1" thickBot="1" thickTop="1">
      <c r="B837" s="237"/>
      <c r="C837" s="226"/>
      <c r="D837" s="407" t="s">
        <v>188</v>
      </c>
      <c r="E837" s="408"/>
      <c r="F837" s="408"/>
      <c r="G837" s="408"/>
      <c r="H837" s="408"/>
      <c r="I837" s="408"/>
      <c r="J837" s="409"/>
      <c r="K837" s="119"/>
      <c r="L837" s="101" t="s">
        <v>189</v>
      </c>
      <c r="M837" s="105"/>
      <c r="N837" s="99" t="s">
        <v>190</v>
      </c>
      <c r="O837" s="111">
        <f>IF(D812="単価契約",0,K828-O836)</f>
        <v>0</v>
      </c>
      <c r="P837" s="238"/>
    </row>
    <row r="838" spans="2:16" ht="19.5" customHeight="1" thickBot="1" thickTop="1">
      <c r="B838" s="240"/>
      <c r="C838" s="241"/>
      <c r="D838" s="241"/>
      <c r="E838" s="241"/>
      <c r="F838" s="241"/>
      <c r="G838" s="241"/>
      <c r="H838" s="241"/>
      <c r="I838" s="241"/>
      <c r="J838" s="241"/>
      <c r="K838" s="241"/>
      <c r="L838" s="241"/>
      <c r="M838" s="241"/>
      <c r="N838" s="241"/>
      <c r="O838" s="241"/>
      <c r="P838" s="242"/>
    </row>
    <row r="839" ht="19.5" customHeight="1">
      <c r="C839" s="436" t="s">
        <v>120</v>
      </c>
    </row>
    <row r="840" ht="19.5" customHeight="1">
      <c r="C840" s="436"/>
    </row>
    <row r="841" ht="19.5" customHeight="1">
      <c r="C841" s="436"/>
    </row>
    <row r="842" ht="19.5" customHeight="1">
      <c r="C842" s="436"/>
    </row>
    <row r="843" ht="19.5" customHeight="1">
      <c r="C843" s="436"/>
    </row>
    <row r="844" ht="19.5" customHeight="1">
      <c r="C844" s="436"/>
    </row>
    <row r="845" ht="19.5" customHeight="1">
      <c r="C845" s="436"/>
    </row>
    <row r="846" ht="19.5" customHeight="1">
      <c r="C846" s="436"/>
    </row>
    <row r="847" ht="19.5" customHeight="1">
      <c r="C847" s="436"/>
    </row>
    <row r="848" ht="19.5" customHeight="1">
      <c r="C848" s="436"/>
    </row>
    <row r="849" ht="12" customHeight="1">
      <c r="C849" s="436"/>
    </row>
    <row r="850" ht="12" customHeight="1">
      <c r="C850" s="436"/>
    </row>
    <row r="851" ht="12" customHeight="1">
      <c r="C851" s="436"/>
    </row>
    <row r="852" ht="12" customHeight="1">
      <c r="C852" s="436"/>
    </row>
    <row r="853" ht="12" customHeight="1">
      <c r="C853" s="436"/>
    </row>
    <row r="854" ht="12" customHeight="1">
      <c r="C854" s="436"/>
    </row>
    <row r="855" ht="12" customHeight="1">
      <c r="C855" s="436"/>
    </row>
    <row r="856" ht="12" customHeight="1">
      <c r="C856" s="436"/>
    </row>
    <row r="857" ht="12" customHeight="1">
      <c r="C857" s="436"/>
    </row>
    <row r="858" ht="12" customHeight="1">
      <c r="C858" s="437"/>
    </row>
    <row r="859" spans="2:20" ht="17.25" customHeight="1" thickBot="1">
      <c r="B859" s="80"/>
      <c r="C859" s="388" t="s">
        <v>118</v>
      </c>
      <c r="D859" s="388"/>
      <c r="E859" s="388"/>
      <c r="F859" s="388"/>
      <c r="G859" s="388"/>
      <c r="H859" s="388"/>
      <c r="I859" s="390">
        <f>I802+1</f>
        <v>16</v>
      </c>
      <c r="J859" s="390"/>
      <c r="K859" s="81"/>
      <c r="L859" s="81"/>
      <c r="M859" s="81"/>
      <c r="N859" s="81"/>
      <c r="O859" s="81"/>
      <c r="P859" s="82"/>
      <c r="T859" s="1" t="s">
        <v>206</v>
      </c>
    </row>
    <row r="860" spans="2:20" ht="17.25" customHeight="1" thickTop="1">
      <c r="B860" s="2"/>
      <c r="C860" s="389"/>
      <c r="D860" s="389"/>
      <c r="E860" s="389"/>
      <c r="F860" s="389"/>
      <c r="G860" s="389"/>
      <c r="H860" s="389"/>
      <c r="I860" s="391"/>
      <c r="J860" s="391"/>
      <c r="K860" s="4"/>
      <c r="L860" s="395" t="s">
        <v>119</v>
      </c>
      <c r="M860" s="396"/>
      <c r="N860" s="396"/>
      <c r="O860" s="396"/>
      <c r="P860" s="397"/>
      <c r="T860" s="1" t="s">
        <v>207</v>
      </c>
    </row>
    <row r="861" spans="2:16" ht="9.75" customHeight="1">
      <c r="B861" s="2"/>
      <c r="C861" s="4"/>
      <c r="D861" s="4"/>
      <c r="E861" s="4"/>
      <c r="F861" s="4"/>
      <c r="G861" s="4"/>
      <c r="H861" s="4"/>
      <c r="I861" s="4"/>
      <c r="J861" s="4"/>
      <c r="K861" s="4"/>
      <c r="L861" s="398"/>
      <c r="M861" s="399"/>
      <c r="N861" s="399"/>
      <c r="O861" s="399"/>
      <c r="P861" s="400"/>
    </row>
    <row r="862" spans="2:16" ht="17.25" customHeight="1">
      <c r="B862" s="2"/>
      <c r="C862" s="78" t="s">
        <v>15</v>
      </c>
      <c r="D862" s="404">
        <v>44135</v>
      </c>
      <c r="E862" s="405"/>
      <c r="F862" s="405"/>
      <c r="G862" s="405"/>
      <c r="H862" s="405"/>
      <c r="I862" s="406"/>
      <c r="J862" s="121"/>
      <c r="K862" s="4"/>
      <c r="L862" s="398"/>
      <c r="M862" s="399"/>
      <c r="N862" s="399"/>
      <c r="O862" s="399"/>
      <c r="P862" s="400"/>
    </row>
    <row r="863" spans="2:16" ht="11.25" customHeight="1" thickBot="1">
      <c r="B863" s="2"/>
      <c r="C863" s="81"/>
      <c r="D863" s="81"/>
      <c r="E863" s="81"/>
      <c r="F863" s="81"/>
      <c r="G863" s="81"/>
      <c r="H863" s="81"/>
      <c r="I863" s="93"/>
      <c r="J863" s="94"/>
      <c r="K863" s="4"/>
      <c r="L863" s="401"/>
      <c r="M863" s="402"/>
      <c r="N863" s="402"/>
      <c r="O863" s="402"/>
      <c r="P863" s="403"/>
    </row>
    <row r="864" spans="2:20" ht="12" customHeight="1" thickTop="1">
      <c r="B864" s="2"/>
      <c r="C864" s="4"/>
      <c r="D864" s="4"/>
      <c r="E864" s="4"/>
      <c r="F864" s="4"/>
      <c r="G864" s="4"/>
      <c r="H864" s="4"/>
      <c r="I864" s="4"/>
      <c r="J864" s="4"/>
      <c r="K864" s="4"/>
      <c r="L864" s="112"/>
      <c r="M864" s="112"/>
      <c r="N864" s="112"/>
      <c r="O864" s="112"/>
      <c r="P864" s="3"/>
      <c r="Q864" s="90"/>
      <c r="R864" s="90"/>
      <c r="S864" s="90"/>
      <c r="T864" s="90"/>
    </row>
    <row r="865" spans="2:20" ht="17.25" customHeight="1" thickBot="1">
      <c r="B865" s="2"/>
      <c r="C865" s="4" t="s">
        <v>69</v>
      </c>
      <c r="D865" s="4"/>
      <c r="E865" s="4"/>
      <c r="F865" s="4"/>
      <c r="G865" s="4"/>
      <c r="H865" s="4"/>
      <c r="I865" s="4"/>
      <c r="J865" s="4"/>
      <c r="K865" s="4"/>
      <c r="L865" s="112"/>
      <c r="M865" s="112"/>
      <c r="N865" s="112"/>
      <c r="O865" s="112"/>
      <c r="P865" s="3"/>
      <c r="Q865" s="90"/>
      <c r="R865" s="90"/>
      <c r="S865" s="90"/>
      <c r="T865" s="90"/>
    </row>
    <row r="866" spans="2:19" ht="17.25" customHeight="1">
      <c r="B866" s="243" t="s">
        <v>194</v>
      </c>
      <c r="C866" s="232" t="s">
        <v>139</v>
      </c>
      <c r="D866" s="382"/>
      <c r="E866" s="383"/>
      <c r="F866" s="383"/>
      <c r="G866" s="383"/>
      <c r="H866" s="383"/>
      <c r="I866" s="383"/>
      <c r="J866" s="384"/>
      <c r="K866" s="233"/>
      <c r="L866" s="234"/>
      <c r="M866" s="235" t="s">
        <v>140</v>
      </c>
      <c r="N866" s="233"/>
      <c r="O866" s="233"/>
      <c r="P866" s="236"/>
      <c r="R866" s="244"/>
      <c r="S866" s="4" t="s">
        <v>197</v>
      </c>
    </row>
    <row r="867" spans="2:19" ht="17.25" customHeight="1">
      <c r="B867" s="237"/>
      <c r="C867" s="78" t="s">
        <v>141</v>
      </c>
      <c r="D867" s="274"/>
      <c r="E867" s="275"/>
      <c r="F867" s="275"/>
      <c r="G867" s="275"/>
      <c r="H867" s="275"/>
      <c r="I867" s="275"/>
      <c r="J867" s="275"/>
      <c r="K867" s="275"/>
      <c r="L867" s="276"/>
      <c r="M867" s="438" t="s">
        <v>259</v>
      </c>
      <c r="N867" s="439"/>
      <c r="O867" s="439"/>
      <c r="P867" s="238"/>
      <c r="R867" s="245"/>
      <c r="S867" s="1" t="s">
        <v>198</v>
      </c>
    </row>
    <row r="868" spans="2:16" ht="17.25" customHeight="1" thickBot="1">
      <c r="B868" s="237"/>
      <c r="C868" s="78" t="s">
        <v>142</v>
      </c>
      <c r="D868" s="385"/>
      <c r="E868" s="386"/>
      <c r="F868" s="386"/>
      <c r="G868" s="386"/>
      <c r="H868" s="387"/>
      <c r="I868" s="228"/>
      <c r="J868" s="229"/>
      <c r="K868" s="266" t="str">
        <f>TEXT(D868,"00000")</f>
        <v>00000</v>
      </c>
      <c r="L868" s="227"/>
      <c r="M868" s="226"/>
      <c r="N868" s="226"/>
      <c r="O868" s="226"/>
      <c r="P868" s="238"/>
    </row>
    <row r="869" spans="2:21" ht="17.25" customHeight="1">
      <c r="B869" s="237"/>
      <c r="C869" s="78" t="s">
        <v>143</v>
      </c>
      <c r="D869" s="431"/>
      <c r="E869" s="432"/>
      <c r="F869" s="432"/>
      <c r="G869" s="432"/>
      <c r="H869" s="432"/>
      <c r="I869" s="432"/>
      <c r="J869" s="433"/>
      <c r="K869" s="226" t="s">
        <v>144</v>
      </c>
      <c r="L869" s="230"/>
      <c r="M869" s="226"/>
      <c r="N869" s="226"/>
      <c r="O869" s="226"/>
      <c r="P869" s="238"/>
      <c r="R869" s="246" t="s">
        <v>192</v>
      </c>
      <c r="S869" s="247"/>
      <c r="T869" s="247"/>
      <c r="U869" s="248"/>
    </row>
    <row r="870" spans="2:21" ht="17.25" customHeight="1">
      <c r="B870" s="237"/>
      <c r="C870" s="78"/>
      <c r="D870" s="434" t="s">
        <v>145</v>
      </c>
      <c r="E870" s="435"/>
      <c r="F870" s="435"/>
      <c r="G870" s="435"/>
      <c r="H870" s="435"/>
      <c r="I870" s="435"/>
      <c r="J870" s="435"/>
      <c r="K870" s="224" t="s">
        <v>146</v>
      </c>
      <c r="L870" s="224" t="s">
        <v>147</v>
      </c>
      <c r="M870" s="224" t="s">
        <v>148</v>
      </c>
      <c r="N870" s="123" t="s">
        <v>149</v>
      </c>
      <c r="O870" s="226"/>
      <c r="P870" s="238"/>
      <c r="R870" s="249"/>
      <c r="S870" s="4" t="s">
        <v>193</v>
      </c>
      <c r="T870" s="4"/>
      <c r="U870" s="250"/>
    </row>
    <row r="871" spans="2:21" ht="17.25" customHeight="1">
      <c r="B871" s="237"/>
      <c r="C871" s="78" t="s">
        <v>150</v>
      </c>
      <c r="D871" s="423"/>
      <c r="E871" s="424"/>
      <c r="F871" s="424"/>
      <c r="G871" s="424"/>
      <c r="H871" s="424"/>
      <c r="I871" s="424"/>
      <c r="J871" s="424"/>
      <c r="K871" s="221"/>
      <c r="L871" s="124"/>
      <c r="M871" s="124"/>
      <c r="N871" s="122"/>
      <c r="O871" s="225"/>
      <c r="P871" s="238"/>
      <c r="Q871" s="4"/>
      <c r="R871" s="249" t="s">
        <v>195</v>
      </c>
      <c r="S871" s="4"/>
      <c r="T871" s="4"/>
      <c r="U871" s="250"/>
    </row>
    <row r="872" spans="2:21" ht="17.25" customHeight="1">
      <c r="B872" s="237"/>
      <c r="C872" s="78" t="s">
        <v>151</v>
      </c>
      <c r="D872" s="423"/>
      <c r="E872" s="424"/>
      <c r="F872" s="424"/>
      <c r="G872" s="424"/>
      <c r="H872" s="424"/>
      <c r="I872" s="424"/>
      <c r="J872" s="424"/>
      <c r="K872" s="221"/>
      <c r="L872" s="124"/>
      <c r="M872" s="124"/>
      <c r="N872" s="122"/>
      <c r="O872" s="225"/>
      <c r="P872" s="238"/>
      <c r="Q872" s="4"/>
      <c r="R872" s="249"/>
      <c r="S872" s="4"/>
      <c r="T872" s="4"/>
      <c r="U872" s="250"/>
    </row>
    <row r="873" spans="2:21" ht="17.25" customHeight="1">
      <c r="B873" s="237"/>
      <c r="C873" s="78" t="s">
        <v>152</v>
      </c>
      <c r="D873" s="419"/>
      <c r="E873" s="420"/>
      <c r="F873" s="420"/>
      <c r="G873" s="420"/>
      <c r="H873" s="420"/>
      <c r="I873" s="420"/>
      <c r="J873" s="420"/>
      <c r="K873" s="222"/>
      <c r="L873" s="125"/>
      <c r="M873" s="125"/>
      <c r="N873" s="122"/>
      <c r="O873" s="225"/>
      <c r="P873" s="238"/>
      <c r="Q873" s="4"/>
      <c r="R873" s="249"/>
      <c r="S873" s="4"/>
      <c r="T873" s="4"/>
      <c r="U873" s="250"/>
    </row>
    <row r="874" spans="2:21" ht="17.25" customHeight="1">
      <c r="B874" s="237"/>
      <c r="C874" s="78" t="s">
        <v>153</v>
      </c>
      <c r="D874" s="419"/>
      <c r="E874" s="420"/>
      <c r="F874" s="420"/>
      <c r="G874" s="420"/>
      <c r="H874" s="420"/>
      <c r="I874" s="420"/>
      <c r="J874" s="420"/>
      <c r="K874" s="222"/>
      <c r="L874" s="125"/>
      <c r="M874" s="125"/>
      <c r="N874" s="122"/>
      <c r="O874" s="225"/>
      <c r="P874" s="238"/>
      <c r="Q874" s="4"/>
      <c r="R874" s="249"/>
      <c r="S874" s="4"/>
      <c r="T874" s="4"/>
      <c r="U874" s="250"/>
    </row>
    <row r="875" spans="2:21" ht="17.25" customHeight="1">
      <c r="B875" s="237"/>
      <c r="C875" s="78" t="s">
        <v>154</v>
      </c>
      <c r="D875" s="419"/>
      <c r="E875" s="420"/>
      <c r="F875" s="420"/>
      <c r="G875" s="420"/>
      <c r="H875" s="420"/>
      <c r="I875" s="420"/>
      <c r="J875" s="420"/>
      <c r="K875" s="222"/>
      <c r="L875" s="125"/>
      <c r="M875" s="125"/>
      <c r="N875" s="122"/>
      <c r="O875" s="225"/>
      <c r="P875" s="238"/>
      <c r="Q875" s="4"/>
      <c r="R875" s="249"/>
      <c r="S875" s="4"/>
      <c r="T875" s="4"/>
      <c r="U875" s="250"/>
    </row>
    <row r="876" spans="2:21" ht="17.25" customHeight="1">
      <c r="B876" s="237"/>
      <c r="C876" s="78" t="s">
        <v>155</v>
      </c>
      <c r="D876" s="423"/>
      <c r="E876" s="424"/>
      <c r="F876" s="424"/>
      <c r="G876" s="424"/>
      <c r="H876" s="424"/>
      <c r="I876" s="424"/>
      <c r="J876" s="424"/>
      <c r="K876" s="221"/>
      <c r="L876" s="124"/>
      <c r="M876" s="124"/>
      <c r="N876" s="122"/>
      <c r="O876" s="225"/>
      <c r="P876" s="238"/>
      <c r="Q876" s="4"/>
      <c r="R876" s="249"/>
      <c r="S876" s="4"/>
      <c r="T876" s="4"/>
      <c r="U876" s="250"/>
    </row>
    <row r="877" spans="2:21" ht="17.25" customHeight="1">
      <c r="B877" s="237"/>
      <c r="C877" s="78" t="s">
        <v>156</v>
      </c>
      <c r="D877" s="423"/>
      <c r="E877" s="424"/>
      <c r="F877" s="424"/>
      <c r="G877" s="424"/>
      <c r="H877" s="424"/>
      <c r="I877" s="424"/>
      <c r="J877" s="424"/>
      <c r="K877" s="221"/>
      <c r="L877" s="124"/>
      <c r="M877" s="124"/>
      <c r="N877" s="122"/>
      <c r="O877" s="225"/>
      <c r="P877" s="238"/>
      <c r="Q877" s="4"/>
      <c r="R877" s="249"/>
      <c r="S877" s="4"/>
      <c r="T877" s="4"/>
      <c r="U877" s="250"/>
    </row>
    <row r="878" spans="2:21" ht="17.25" customHeight="1">
      <c r="B878" s="237"/>
      <c r="C878" s="78" t="s">
        <v>157</v>
      </c>
      <c r="D878" s="423"/>
      <c r="E878" s="424"/>
      <c r="F878" s="424"/>
      <c r="G878" s="424"/>
      <c r="H878" s="424"/>
      <c r="I878" s="424"/>
      <c r="J878" s="424"/>
      <c r="K878" s="221"/>
      <c r="L878" s="124"/>
      <c r="M878" s="124"/>
      <c r="N878" s="122"/>
      <c r="O878" s="225"/>
      <c r="P878" s="238"/>
      <c r="Q878" s="4"/>
      <c r="R878" s="249"/>
      <c r="S878" s="4"/>
      <c r="T878" s="4"/>
      <c r="U878" s="250"/>
    </row>
    <row r="879" spans="2:21" ht="17.25" customHeight="1">
      <c r="B879" s="237"/>
      <c r="C879" s="78" t="s">
        <v>158</v>
      </c>
      <c r="D879" s="419"/>
      <c r="E879" s="420"/>
      <c r="F879" s="420"/>
      <c r="G879" s="420"/>
      <c r="H879" s="420"/>
      <c r="I879" s="420"/>
      <c r="J879" s="420"/>
      <c r="K879" s="222"/>
      <c r="L879" s="125"/>
      <c r="M879" s="125"/>
      <c r="N879" s="122"/>
      <c r="O879" s="225"/>
      <c r="P879" s="238"/>
      <c r="Q879" s="4"/>
      <c r="R879" s="249"/>
      <c r="S879" s="4"/>
      <c r="T879" s="4"/>
      <c r="U879" s="250"/>
    </row>
    <row r="880" spans="2:21" ht="17.25" customHeight="1">
      <c r="B880" s="237"/>
      <c r="C880" s="95" t="s">
        <v>159</v>
      </c>
      <c r="D880" s="425">
        <f>SUM(N871:N879)</f>
        <v>0</v>
      </c>
      <c r="E880" s="426"/>
      <c r="F880" s="426"/>
      <c r="G880" s="426"/>
      <c r="H880" s="426"/>
      <c r="I880" s="426"/>
      <c r="J880" s="427"/>
      <c r="K880" s="255" t="s">
        <v>160</v>
      </c>
      <c r="L880" s="198">
        <f>IF(ISERR((O893+D880)/D869),"",(O893+D880)/D869)</f>
      </c>
      <c r="M880" s="231" t="s">
        <v>162</v>
      </c>
      <c r="N880" s="231"/>
      <c r="O880" s="231"/>
      <c r="P880" s="239"/>
      <c r="Q880" s="197"/>
      <c r="R880" s="249" t="s">
        <v>196</v>
      </c>
      <c r="S880" s="4"/>
      <c r="T880" s="4"/>
      <c r="U880" s="250"/>
    </row>
    <row r="881" spans="2:21" ht="17.25" customHeight="1">
      <c r="B881" s="237"/>
      <c r="C881" s="96" t="s">
        <v>161</v>
      </c>
      <c r="D881" s="428">
        <f>ROUNDDOWN(D880*0.08,0)</f>
        <v>0</v>
      </c>
      <c r="E881" s="429"/>
      <c r="F881" s="429"/>
      <c r="G881" s="429"/>
      <c r="H881" s="429"/>
      <c r="I881" s="429"/>
      <c r="J881" s="430"/>
      <c r="K881" s="256">
        <v>0.08</v>
      </c>
      <c r="L881" s="260" t="s">
        <v>219</v>
      </c>
      <c r="M881" s="231"/>
      <c r="N881" s="231"/>
      <c r="O881" s="231"/>
      <c r="P881" s="239"/>
      <c r="Q881" s="197"/>
      <c r="R881" s="249" t="s">
        <v>199</v>
      </c>
      <c r="S881" s="4"/>
      <c r="T881" s="4"/>
      <c r="U881" s="250"/>
    </row>
    <row r="882" spans="2:21" ht="17.25" customHeight="1">
      <c r="B882" s="237"/>
      <c r="C882" s="97" t="s">
        <v>163</v>
      </c>
      <c r="D882" s="410">
        <f>SUM(D880:D881)</f>
        <v>0</v>
      </c>
      <c r="E882" s="411"/>
      <c r="F882" s="411"/>
      <c r="G882" s="411"/>
      <c r="H882" s="411"/>
      <c r="I882" s="411"/>
      <c r="J882" s="412"/>
      <c r="K882" s="226"/>
      <c r="L882" s="226" t="s">
        <v>220</v>
      </c>
      <c r="M882" s="226"/>
      <c r="N882" s="226"/>
      <c r="O882" s="226"/>
      <c r="P882" s="238"/>
      <c r="R882" s="249"/>
      <c r="S882" s="4"/>
      <c r="T882" s="4"/>
      <c r="U882" s="250"/>
    </row>
    <row r="883" spans="2:21" ht="18" customHeight="1">
      <c r="B883" s="237"/>
      <c r="C883" s="226"/>
      <c r="D883" s="226"/>
      <c r="E883" s="226"/>
      <c r="F883" s="226"/>
      <c r="G883" s="226"/>
      <c r="H883" s="226"/>
      <c r="I883" s="226"/>
      <c r="J883" s="226"/>
      <c r="K883" s="226"/>
      <c r="L883" s="226"/>
      <c r="M883" s="226"/>
      <c r="N883" s="226"/>
      <c r="O883" s="226"/>
      <c r="P883" s="238"/>
      <c r="R883" s="249" t="s">
        <v>201</v>
      </c>
      <c r="S883" s="4"/>
      <c r="T883" s="4"/>
      <c r="U883" s="250"/>
    </row>
    <row r="884" spans="2:21" ht="18" customHeight="1" thickBot="1">
      <c r="B884" s="237"/>
      <c r="C884" s="226"/>
      <c r="D884" s="226" t="s">
        <v>164</v>
      </c>
      <c r="E884" s="226"/>
      <c r="F884" s="226"/>
      <c r="G884" s="226"/>
      <c r="H884" s="226"/>
      <c r="I884" s="226"/>
      <c r="J884" s="226"/>
      <c r="K884" s="226"/>
      <c r="L884" s="226"/>
      <c r="M884" s="226"/>
      <c r="N884" s="226"/>
      <c r="O884" s="226"/>
      <c r="P884" s="238"/>
      <c r="R884" s="249" t="s">
        <v>200</v>
      </c>
      <c r="S884" s="4"/>
      <c r="T884" s="4"/>
      <c r="U884" s="250"/>
    </row>
    <row r="885" spans="2:21" ht="18" customHeight="1" thickBot="1" thickTop="1">
      <c r="B885" s="237"/>
      <c r="C885" s="226"/>
      <c r="D885" s="413" t="s">
        <v>143</v>
      </c>
      <c r="E885" s="414"/>
      <c r="F885" s="414"/>
      <c r="G885" s="414"/>
      <c r="H885" s="414"/>
      <c r="I885" s="414"/>
      <c r="J885" s="415"/>
      <c r="K885" s="120">
        <f>D869</f>
        <v>0</v>
      </c>
      <c r="L885" s="223"/>
      <c r="M885" s="223"/>
      <c r="N885" s="223"/>
      <c r="O885" s="100"/>
      <c r="P885" s="238"/>
      <c r="R885" s="251" t="s">
        <v>202</v>
      </c>
      <c r="S885" s="252"/>
      <c r="T885" s="252"/>
      <c r="U885" s="253"/>
    </row>
    <row r="886" spans="2:16" ht="19.5" customHeight="1">
      <c r="B886" s="237"/>
      <c r="C886" s="226"/>
      <c r="D886" s="416" t="s">
        <v>165</v>
      </c>
      <c r="E886" s="417"/>
      <c r="F886" s="417"/>
      <c r="G886" s="417"/>
      <c r="H886" s="417"/>
      <c r="I886" s="417"/>
      <c r="J886" s="418"/>
      <c r="K886" s="118"/>
      <c r="L886" s="95" t="s">
        <v>166</v>
      </c>
      <c r="M886" s="104"/>
      <c r="N886" s="95" t="s">
        <v>167</v>
      </c>
      <c r="O886" s="106"/>
      <c r="P886" s="238"/>
    </row>
    <row r="887" spans="2:16" ht="19.5" customHeight="1">
      <c r="B887" s="237"/>
      <c r="C887" s="226"/>
      <c r="D887" s="392" t="s">
        <v>168</v>
      </c>
      <c r="E887" s="393"/>
      <c r="F887" s="393"/>
      <c r="G887" s="393"/>
      <c r="H887" s="393"/>
      <c r="I887" s="393"/>
      <c r="J887" s="394"/>
      <c r="K887" s="103"/>
      <c r="L887" s="96" t="s">
        <v>169</v>
      </c>
      <c r="M887" s="102"/>
      <c r="N887" s="96" t="s">
        <v>170</v>
      </c>
      <c r="O887" s="107"/>
      <c r="P887" s="238"/>
    </row>
    <row r="888" spans="2:16" ht="19.5" customHeight="1">
      <c r="B888" s="237"/>
      <c r="C888" s="226"/>
      <c r="D888" s="392" t="s">
        <v>171</v>
      </c>
      <c r="E888" s="393"/>
      <c r="F888" s="393"/>
      <c r="G888" s="393"/>
      <c r="H888" s="393"/>
      <c r="I888" s="393"/>
      <c r="J888" s="394"/>
      <c r="K888" s="103"/>
      <c r="L888" s="96" t="s">
        <v>172</v>
      </c>
      <c r="M888" s="102"/>
      <c r="N888" s="96" t="s">
        <v>173</v>
      </c>
      <c r="O888" s="107"/>
      <c r="P888" s="238"/>
    </row>
    <row r="889" spans="2:16" ht="19.5" customHeight="1">
      <c r="B889" s="237"/>
      <c r="C889" s="226"/>
      <c r="D889" s="392" t="s">
        <v>174</v>
      </c>
      <c r="E889" s="393"/>
      <c r="F889" s="393"/>
      <c r="G889" s="393"/>
      <c r="H889" s="393"/>
      <c r="I889" s="393"/>
      <c r="J889" s="394"/>
      <c r="K889" s="103"/>
      <c r="L889" s="96" t="s">
        <v>175</v>
      </c>
      <c r="M889" s="102"/>
      <c r="N889" s="96" t="s">
        <v>176</v>
      </c>
      <c r="O889" s="107"/>
      <c r="P889" s="238"/>
    </row>
    <row r="890" spans="2:16" ht="19.5" customHeight="1">
      <c r="B890" s="237"/>
      <c r="C890" s="226"/>
      <c r="D890" s="392" t="s">
        <v>177</v>
      </c>
      <c r="E890" s="393"/>
      <c r="F890" s="393"/>
      <c r="G890" s="393"/>
      <c r="H890" s="393"/>
      <c r="I890" s="393"/>
      <c r="J890" s="394"/>
      <c r="K890" s="103"/>
      <c r="L890" s="96" t="s">
        <v>178</v>
      </c>
      <c r="M890" s="102"/>
      <c r="N890" s="96" t="s">
        <v>179</v>
      </c>
      <c r="O890" s="107"/>
      <c r="P890" s="238"/>
    </row>
    <row r="891" spans="2:16" ht="19.5" customHeight="1">
      <c r="B891" s="237"/>
      <c r="C891" s="226"/>
      <c r="D891" s="392" t="s">
        <v>180</v>
      </c>
      <c r="E891" s="393"/>
      <c r="F891" s="393"/>
      <c r="G891" s="393"/>
      <c r="H891" s="393"/>
      <c r="I891" s="393"/>
      <c r="J891" s="394"/>
      <c r="K891" s="103"/>
      <c r="L891" s="96" t="s">
        <v>181</v>
      </c>
      <c r="M891" s="102"/>
      <c r="N891" s="96" t="s">
        <v>182</v>
      </c>
      <c r="O891" s="107"/>
      <c r="P891" s="238"/>
    </row>
    <row r="892" spans="2:16" ht="19.5" customHeight="1">
      <c r="B892" s="237"/>
      <c r="C892" s="226"/>
      <c r="D892" s="392" t="s">
        <v>183</v>
      </c>
      <c r="E892" s="393"/>
      <c r="F892" s="393"/>
      <c r="G892" s="393"/>
      <c r="H892" s="393"/>
      <c r="I892" s="393"/>
      <c r="J892" s="394"/>
      <c r="K892" s="103"/>
      <c r="L892" s="96" t="s">
        <v>184</v>
      </c>
      <c r="M892" s="102"/>
      <c r="N892" s="108" t="s">
        <v>182</v>
      </c>
      <c r="O892" s="109"/>
      <c r="P892" s="238"/>
    </row>
    <row r="893" spans="2:16" ht="19.5" customHeight="1" thickBot="1">
      <c r="B893" s="237"/>
      <c r="C893" s="226"/>
      <c r="D893" s="392" t="s">
        <v>185</v>
      </c>
      <c r="E893" s="393"/>
      <c r="F893" s="393"/>
      <c r="G893" s="393"/>
      <c r="H893" s="393"/>
      <c r="I893" s="393"/>
      <c r="J893" s="394"/>
      <c r="K893" s="103"/>
      <c r="L893" s="96" t="s">
        <v>186</v>
      </c>
      <c r="M893" s="102"/>
      <c r="N893" s="98" t="s">
        <v>187</v>
      </c>
      <c r="O893" s="110">
        <f>SUM(K886:K894,M886:M894,O886:O892)</f>
        <v>0</v>
      </c>
      <c r="P893" s="238"/>
    </row>
    <row r="894" spans="2:16" ht="19.5" customHeight="1" thickBot="1" thickTop="1">
      <c r="B894" s="237"/>
      <c r="C894" s="226"/>
      <c r="D894" s="407" t="s">
        <v>188</v>
      </c>
      <c r="E894" s="408"/>
      <c r="F894" s="408"/>
      <c r="G894" s="408"/>
      <c r="H894" s="408"/>
      <c r="I894" s="408"/>
      <c r="J894" s="409"/>
      <c r="K894" s="119"/>
      <c r="L894" s="101" t="s">
        <v>189</v>
      </c>
      <c r="M894" s="105"/>
      <c r="N894" s="99" t="s">
        <v>190</v>
      </c>
      <c r="O894" s="111">
        <f>IF(D869="単価契約",0,K885-O893)</f>
        <v>0</v>
      </c>
      <c r="P894" s="238"/>
    </row>
    <row r="895" spans="2:16" ht="19.5" customHeight="1" thickBot="1" thickTop="1">
      <c r="B895" s="240"/>
      <c r="C895" s="241"/>
      <c r="D895" s="241"/>
      <c r="E895" s="241"/>
      <c r="F895" s="241"/>
      <c r="G895" s="241"/>
      <c r="H895" s="241"/>
      <c r="I895" s="241"/>
      <c r="J895" s="241"/>
      <c r="K895" s="241"/>
      <c r="L895" s="241"/>
      <c r="M895" s="241"/>
      <c r="N895" s="241"/>
      <c r="O895" s="241"/>
      <c r="P895" s="242"/>
    </row>
    <row r="896" ht="19.5" customHeight="1">
      <c r="C896" s="436" t="s">
        <v>120</v>
      </c>
    </row>
    <row r="897" ht="19.5" customHeight="1">
      <c r="C897" s="436"/>
    </row>
    <row r="898" ht="19.5" customHeight="1">
      <c r="C898" s="436"/>
    </row>
    <row r="899" ht="19.5" customHeight="1">
      <c r="C899" s="436"/>
    </row>
    <row r="900" ht="19.5" customHeight="1">
      <c r="C900" s="436"/>
    </row>
    <row r="901" ht="19.5" customHeight="1">
      <c r="C901" s="436"/>
    </row>
    <row r="902" ht="19.5" customHeight="1">
      <c r="C902" s="436"/>
    </row>
    <row r="903" ht="19.5" customHeight="1">
      <c r="C903" s="436"/>
    </row>
    <row r="904" ht="19.5" customHeight="1">
      <c r="C904" s="436"/>
    </row>
    <row r="905" ht="19.5" customHeight="1">
      <c r="C905" s="436"/>
    </row>
    <row r="906" ht="12" customHeight="1">
      <c r="C906" s="436"/>
    </row>
    <row r="907" ht="12" customHeight="1">
      <c r="C907" s="436"/>
    </row>
    <row r="908" ht="12" customHeight="1">
      <c r="C908" s="436"/>
    </row>
    <row r="909" ht="12" customHeight="1">
      <c r="C909" s="436"/>
    </row>
    <row r="910" ht="12" customHeight="1">
      <c r="C910" s="436"/>
    </row>
    <row r="911" ht="12" customHeight="1">
      <c r="C911" s="436"/>
    </row>
    <row r="912" ht="12" customHeight="1">
      <c r="C912" s="436"/>
    </row>
    <row r="913" ht="12" customHeight="1">
      <c r="C913" s="436"/>
    </row>
    <row r="914" ht="12" customHeight="1">
      <c r="C914" s="436"/>
    </row>
    <row r="915" ht="12" customHeight="1">
      <c r="C915" s="437"/>
    </row>
    <row r="916" spans="2:20" ht="17.25" customHeight="1" thickBot="1">
      <c r="B916" s="80"/>
      <c r="C916" s="388" t="s">
        <v>118</v>
      </c>
      <c r="D916" s="388"/>
      <c r="E916" s="388"/>
      <c r="F916" s="388"/>
      <c r="G916" s="388"/>
      <c r="H916" s="388"/>
      <c r="I916" s="390">
        <f>I859+1</f>
        <v>17</v>
      </c>
      <c r="J916" s="390"/>
      <c r="K916" s="81"/>
      <c r="L916" s="81"/>
      <c r="M916" s="81"/>
      <c r="N916" s="81"/>
      <c r="O916" s="81"/>
      <c r="P916" s="82"/>
      <c r="T916" s="1" t="s">
        <v>206</v>
      </c>
    </row>
    <row r="917" spans="2:20" ht="17.25" customHeight="1" thickTop="1">
      <c r="B917" s="2"/>
      <c r="C917" s="389"/>
      <c r="D917" s="389"/>
      <c r="E917" s="389"/>
      <c r="F917" s="389"/>
      <c r="G917" s="389"/>
      <c r="H917" s="389"/>
      <c r="I917" s="391"/>
      <c r="J917" s="391"/>
      <c r="K917" s="4"/>
      <c r="L917" s="395" t="s">
        <v>119</v>
      </c>
      <c r="M917" s="396"/>
      <c r="N917" s="396"/>
      <c r="O917" s="396"/>
      <c r="P917" s="397"/>
      <c r="T917" s="1" t="s">
        <v>207</v>
      </c>
    </row>
    <row r="918" spans="2:16" ht="9.75" customHeight="1">
      <c r="B918" s="2"/>
      <c r="C918" s="4"/>
      <c r="D918" s="4"/>
      <c r="E918" s="4"/>
      <c r="F918" s="4"/>
      <c r="G918" s="4"/>
      <c r="H918" s="4"/>
      <c r="I918" s="4"/>
      <c r="J918" s="4"/>
      <c r="K918" s="4"/>
      <c r="L918" s="398"/>
      <c r="M918" s="399"/>
      <c r="N918" s="399"/>
      <c r="O918" s="399"/>
      <c r="P918" s="400"/>
    </row>
    <row r="919" spans="2:16" ht="17.25" customHeight="1">
      <c r="B919" s="2"/>
      <c r="C919" s="78" t="s">
        <v>15</v>
      </c>
      <c r="D919" s="404">
        <v>44135</v>
      </c>
      <c r="E919" s="405"/>
      <c r="F919" s="405"/>
      <c r="G919" s="405"/>
      <c r="H919" s="405"/>
      <c r="I919" s="406"/>
      <c r="J919" s="121"/>
      <c r="K919" s="4"/>
      <c r="L919" s="398"/>
      <c r="M919" s="399"/>
      <c r="N919" s="399"/>
      <c r="O919" s="399"/>
      <c r="P919" s="400"/>
    </row>
    <row r="920" spans="2:16" ht="11.25" customHeight="1" thickBot="1">
      <c r="B920" s="2"/>
      <c r="C920" s="81"/>
      <c r="D920" s="81"/>
      <c r="E920" s="81"/>
      <c r="F920" s="81"/>
      <c r="G920" s="81"/>
      <c r="H920" s="81"/>
      <c r="I920" s="93"/>
      <c r="J920" s="94"/>
      <c r="K920" s="4"/>
      <c r="L920" s="401"/>
      <c r="M920" s="402"/>
      <c r="N920" s="402"/>
      <c r="O920" s="402"/>
      <c r="P920" s="403"/>
    </row>
    <row r="921" spans="2:20" ht="12" customHeight="1" thickTop="1">
      <c r="B921" s="2"/>
      <c r="C921" s="4"/>
      <c r="D921" s="4"/>
      <c r="E921" s="4"/>
      <c r="F921" s="4"/>
      <c r="G921" s="4"/>
      <c r="H921" s="4"/>
      <c r="I921" s="4"/>
      <c r="J921" s="4"/>
      <c r="K921" s="4"/>
      <c r="L921" s="112"/>
      <c r="M921" s="112"/>
      <c r="N921" s="112"/>
      <c r="O921" s="112"/>
      <c r="P921" s="3"/>
      <c r="Q921" s="90"/>
      <c r="R921" s="90"/>
      <c r="S921" s="90"/>
      <c r="T921" s="90"/>
    </row>
    <row r="922" spans="2:20" ht="17.25" customHeight="1" thickBot="1">
      <c r="B922" s="2"/>
      <c r="C922" s="4" t="s">
        <v>69</v>
      </c>
      <c r="D922" s="4"/>
      <c r="E922" s="4"/>
      <c r="F922" s="4"/>
      <c r="G922" s="4"/>
      <c r="H922" s="4"/>
      <c r="I922" s="4"/>
      <c r="J922" s="4"/>
      <c r="K922" s="4"/>
      <c r="L922" s="112"/>
      <c r="M922" s="112"/>
      <c r="N922" s="112"/>
      <c r="O922" s="112"/>
      <c r="P922" s="3"/>
      <c r="Q922" s="90"/>
      <c r="R922" s="90"/>
      <c r="S922" s="90"/>
      <c r="T922" s="90"/>
    </row>
    <row r="923" spans="2:19" ht="17.25" customHeight="1">
      <c r="B923" s="243" t="s">
        <v>194</v>
      </c>
      <c r="C923" s="232" t="s">
        <v>139</v>
      </c>
      <c r="D923" s="382"/>
      <c r="E923" s="383"/>
      <c r="F923" s="383"/>
      <c r="G923" s="383"/>
      <c r="H923" s="383"/>
      <c r="I923" s="383"/>
      <c r="J923" s="384"/>
      <c r="K923" s="233"/>
      <c r="L923" s="234"/>
      <c r="M923" s="235" t="s">
        <v>140</v>
      </c>
      <c r="N923" s="233"/>
      <c r="O923" s="233"/>
      <c r="P923" s="236"/>
      <c r="R923" s="244"/>
      <c r="S923" s="4" t="s">
        <v>197</v>
      </c>
    </row>
    <row r="924" spans="2:19" ht="17.25" customHeight="1">
      <c r="B924" s="237"/>
      <c r="C924" s="78" t="s">
        <v>141</v>
      </c>
      <c r="D924" s="274"/>
      <c r="E924" s="275"/>
      <c r="F924" s="275"/>
      <c r="G924" s="275"/>
      <c r="H924" s="275"/>
      <c r="I924" s="275"/>
      <c r="J924" s="275"/>
      <c r="K924" s="275"/>
      <c r="L924" s="276"/>
      <c r="M924" s="438" t="s">
        <v>259</v>
      </c>
      <c r="N924" s="439"/>
      <c r="O924" s="439"/>
      <c r="P924" s="238"/>
      <c r="R924" s="245"/>
      <c r="S924" s="1" t="s">
        <v>198</v>
      </c>
    </row>
    <row r="925" spans="2:16" ht="17.25" customHeight="1" thickBot="1">
      <c r="B925" s="237"/>
      <c r="C925" s="78" t="s">
        <v>142</v>
      </c>
      <c r="D925" s="385"/>
      <c r="E925" s="386"/>
      <c r="F925" s="386"/>
      <c r="G925" s="386"/>
      <c r="H925" s="387"/>
      <c r="I925" s="228"/>
      <c r="J925" s="229"/>
      <c r="K925" s="266" t="str">
        <f>TEXT(D925,"00000")</f>
        <v>00000</v>
      </c>
      <c r="L925" s="227"/>
      <c r="M925" s="226"/>
      <c r="N925" s="226"/>
      <c r="O925" s="226"/>
      <c r="P925" s="238"/>
    </row>
    <row r="926" spans="2:21" ht="17.25" customHeight="1">
      <c r="B926" s="237"/>
      <c r="C926" s="78" t="s">
        <v>143</v>
      </c>
      <c r="D926" s="431"/>
      <c r="E926" s="432"/>
      <c r="F926" s="432"/>
      <c r="G926" s="432"/>
      <c r="H926" s="432"/>
      <c r="I926" s="432"/>
      <c r="J926" s="433"/>
      <c r="K926" s="226" t="s">
        <v>144</v>
      </c>
      <c r="L926" s="230"/>
      <c r="M926" s="226"/>
      <c r="N926" s="226"/>
      <c r="O926" s="226"/>
      <c r="P926" s="238"/>
      <c r="R926" s="246" t="s">
        <v>192</v>
      </c>
      <c r="S926" s="247"/>
      <c r="T926" s="247"/>
      <c r="U926" s="248"/>
    </row>
    <row r="927" spans="2:21" ht="17.25" customHeight="1">
      <c r="B927" s="237"/>
      <c r="C927" s="78"/>
      <c r="D927" s="434" t="s">
        <v>145</v>
      </c>
      <c r="E927" s="435"/>
      <c r="F927" s="435"/>
      <c r="G927" s="435"/>
      <c r="H927" s="435"/>
      <c r="I927" s="435"/>
      <c r="J927" s="435"/>
      <c r="K927" s="224" t="s">
        <v>146</v>
      </c>
      <c r="L927" s="224" t="s">
        <v>147</v>
      </c>
      <c r="M927" s="224" t="s">
        <v>148</v>
      </c>
      <c r="N927" s="123" t="s">
        <v>149</v>
      </c>
      <c r="O927" s="226"/>
      <c r="P927" s="238"/>
      <c r="R927" s="249"/>
      <c r="S927" s="4" t="s">
        <v>193</v>
      </c>
      <c r="T927" s="4"/>
      <c r="U927" s="250"/>
    </row>
    <row r="928" spans="2:21" ht="17.25" customHeight="1">
      <c r="B928" s="237"/>
      <c r="C928" s="78" t="s">
        <v>150</v>
      </c>
      <c r="D928" s="423"/>
      <c r="E928" s="424"/>
      <c r="F928" s="424"/>
      <c r="G928" s="424"/>
      <c r="H928" s="424"/>
      <c r="I928" s="424"/>
      <c r="J928" s="424"/>
      <c r="K928" s="221"/>
      <c r="L928" s="124"/>
      <c r="M928" s="124"/>
      <c r="N928" s="122"/>
      <c r="O928" s="225"/>
      <c r="P928" s="238"/>
      <c r="Q928" s="4"/>
      <c r="R928" s="249" t="s">
        <v>195</v>
      </c>
      <c r="S928" s="4"/>
      <c r="T928" s="4"/>
      <c r="U928" s="250"/>
    </row>
    <row r="929" spans="2:21" ht="17.25" customHeight="1">
      <c r="B929" s="237"/>
      <c r="C929" s="78" t="s">
        <v>151</v>
      </c>
      <c r="D929" s="423"/>
      <c r="E929" s="424"/>
      <c r="F929" s="424"/>
      <c r="G929" s="424"/>
      <c r="H929" s="424"/>
      <c r="I929" s="424"/>
      <c r="J929" s="424"/>
      <c r="K929" s="221"/>
      <c r="L929" s="124"/>
      <c r="M929" s="124"/>
      <c r="N929" s="122"/>
      <c r="O929" s="225"/>
      <c r="P929" s="238"/>
      <c r="Q929" s="4"/>
      <c r="R929" s="249"/>
      <c r="S929" s="4"/>
      <c r="T929" s="4"/>
      <c r="U929" s="250"/>
    </row>
    <row r="930" spans="2:21" ht="17.25" customHeight="1">
      <c r="B930" s="237"/>
      <c r="C930" s="78" t="s">
        <v>152</v>
      </c>
      <c r="D930" s="419"/>
      <c r="E930" s="420"/>
      <c r="F930" s="420"/>
      <c r="G930" s="420"/>
      <c r="H930" s="420"/>
      <c r="I930" s="420"/>
      <c r="J930" s="420"/>
      <c r="K930" s="222"/>
      <c r="L930" s="125"/>
      <c r="M930" s="125"/>
      <c r="N930" s="122"/>
      <c r="O930" s="225"/>
      <c r="P930" s="238"/>
      <c r="Q930" s="4"/>
      <c r="R930" s="249"/>
      <c r="S930" s="4"/>
      <c r="T930" s="4"/>
      <c r="U930" s="250"/>
    </row>
    <row r="931" spans="2:21" ht="17.25" customHeight="1">
      <c r="B931" s="237"/>
      <c r="C931" s="78" t="s">
        <v>153</v>
      </c>
      <c r="D931" s="419"/>
      <c r="E931" s="420"/>
      <c r="F931" s="420"/>
      <c r="G931" s="420"/>
      <c r="H931" s="420"/>
      <c r="I931" s="420"/>
      <c r="J931" s="420"/>
      <c r="K931" s="222"/>
      <c r="L931" s="125"/>
      <c r="M931" s="125"/>
      <c r="N931" s="122"/>
      <c r="O931" s="225"/>
      <c r="P931" s="238"/>
      <c r="Q931" s="4"/>
      <c r="R931" s="249"/>
      <c r="S931" s="4"/>
      <c r="T931" s="4"/>
      <c r="U931" s="250"/>
    </row>
    <row r="932" spans="2:21" ht="17.25" customHeight="1">
      <c r="B932" s="237"/>
      <c r="C932" s="78" t="s">
        <v>154</v>
      </c>
      <c r="D932" s="419"/>
      <c r="E932" s="420"/>
      <c r="F932" s="420"/>
      <c r="G932" s="420"/>
      <c r="H932" s="420"/>
      <c r="I932" s="420"/>
      <c r="J932" s="420"/>
      <c r="K932" s="222"/>
      <c r="L932" s="125"/>
      <c r="M932" s="125"/>
      <c r="N932" s="122"/>
      <c r="O932" s="225"/>
      <c r="P932" s="238"/>
      <c r="Q932" s="4"/>
      <c r="R932" s="249"/>
      <c r="S932" s="4"/>
      <c r="T932" s="4"/>
      <c r="U932" s="250"/>
    </row>
    <row r="933" spans="2:21" ht="17.25" customHeight="1">
      <c r="B933" s="237"/>
      <c r="C933" s="78" t="s">
        <v>155</v>
      </c>
      <c r="D933" s="423"/>
      <c r="E933" s="424"/>
      <c r="F933" s="424"/>
      <c r="G933" s="424"/>
      <c r="H933" s="424"/>
      <c r="I933" s="424"/>
      <c r="J933" s="424"/>
      <c r="K933" s="221"/>
      <c r="L933" s="124"/>
      <c r="M933" s="124"/>
      <c r="N933" s="122"/>
      <c r="O933" s="225"/>
      <c r="P933" s="238"/>
      <c r="Q933" s="4"/>
      <c r="R933" s="249"/>
      <c r="S933" s="4"/>
      <c r="T933" s="4"/>
      <c r="U933" s="250"/>
    </row>
    <row r="934" spans="2:21" ht="17.25" customHeight="1">
      <c r="B934" s="237"/>
      <c r="C934" s="78" t="s">
        <v>156</v>
      </c>
      <c r="D934" s="423"/>
      <c r="E934" s="424"/>
      <c r="F934" s="424"/>
      <c r="G934" s="424"/>
      <c r="H934" s="424"/>
      <c r="I934" s="424"/>
      <c r="J934" s="424"/>
      <c r="K934" s="221"/>
      <c r="L934" s="124"/>
      <c r="M934" s="124"/>
      <c r="N934" s="122"/>
      <c r="O934" s="225"/>
      <c r="P934" s="238"/>
      <c r="Q934" s="4"/>
      <c r="R934" s="249"/>
      <c r="S934" s="4"/>
      <c r="T934" s="4"/>
      <c r="U934" s="250"/>
    </row>
    <row r="935" spans="2:21" ht="17.25" customHeight="1">
      <c r="B935" s="237"/>
      <c r="C935" s="78" t="s">
        <v>157</v>
      </c>
      <c r="D935" s="423"/>
      <c r="E935" s="424"/>
      <c r="F935" s="424"/>
      <c r="G935" s="424"/>
      <c r="H935" s="424"/>
      <c r="I935" s="424"/>
      <c r="J935" s="424"/>
      <c r="K935" s="221"/>
      <c r="L935" s="124"/>
      <c r="M935" s="124"/>
      <c r="N935" s="122"/>
      <c r="O935" s="225"/>
      <c r="P935" s="238"/>
      <c r="Q935" s="4"/>
      <c r="R935" s="249"/>
      <c r="S935" s="4"/>
      <c r="T935" s="4"/>
      <c r="U935" s="250"/>
    </row>
    <row r="936" spans="2:21" ht="17.25" customHeight="1">
      <c r="B936" s="237"/>
      <c r="C936" s="78" t="s">
        <v>158</v>
      </c>
      <c r="D936" s="419"/>
      <c r="E936" s="420"/>
      <c r="F936" s="420"/>
      <c r="G936" s="420"/>
      <c r="H936" s="420"/>
      <c r="I936" s="420"/>
      <c r="J936" s="420"/>
      <c r="K936" s="222"/>
      <c r="L936" s="125"/>
      <c r="M936" s="125"/>
      <c r="N936" s="122"/>
      <c r="O936" s="225"/>
      <c r="P936" s="238"/>
      <c r="Q936" s="4"/>
      <c r="R936" s="249"/>
      <c r="S936" s="4"/>
      <c r="T936" s="4"/>
      <c r="U936" s="250"/>
    </row>
    <row r="937" spans="2:21" ht="17.25" customHeight="1">
      <c r="B937" s="237"/>
      <c r="C937" s="95" t="s">
        <v>159</v>
      </c>
      <c r="D937" s="425">
        <f>SUM(N928:N936)</f>
        <v>0</v>
      </c>
      <c r="E937" s="426"/>
      <c r="F937" s="426"/>
      <c r="G937" s="426"/>
      <c r="H937" s="426"/>
      <c r="I937" s="426"/>
      <c r="J937" s="427"/>
      <c r="K937" s="255" t="s">
        <v>160</v>
      </c>
      <c r="L937" s="198">
        <f>IF(ISERR((O950+D937)/D926),"",(O950+D937)/D926)</f>
      </c>
      <c r="M937" s="231" t="s">
        <v>162</v>
      </c>
      <c r="N937" s="231"/>
      <c r="O937" s="231"/>
      <c r="P937" s="239"/>
      <c r="Q937" s="197"/>
      <c r="R937" s="249" t="s">
        <v>196</v>
      </c>
      <c r="S937" s="4"/>
      <c r="T937" s="4"/>
      <c r="U937" s="250"/>
    </row>
    <row r="938" spans="2:21" ht="17.25" customHeight="1">
      <c r="B938" s="237"/>
      <c r="C938" s="96" t="s">
        <v>161</v>
      </c>
      <c r="D938" s="428">
        <f>ROUNDDOWN(D937*0.08,0)</f>
        <v>0</v>
      </c>
      <c r="E938" s="429"/>
      <c r="F938" s="429"/>
      <c r="G938" s="429"/>
      <c r="H938" s="429"/>
      <c r="I938" s="429"/>
      <c r="J938" s="430"/>
      <c r="K938" s="256">
        <v>0.08</v>
      </c>
      <c r="L938" s="260" t="s">
        <v>219</v>
      </c>
      <c r="M938" s="231"/>
      <c r="N938" s="231"/>
      <c r="O938" s="231"/>
      <c r="P938" s="239"/>
      <c r="Q938" s="197"/>
      <c r="R938" s="249" t="s">
        <v>199</v>
      </c>
      <c r="S938" s="4"/>
      <c r="T938" s="4"/>
      <c r="U938" s="250"/>
    </row>
    <row r="939" spans="2:21" ht="17.25" customHeight="1">
      <c r="B939" s="237"/>
      <c r="C939" s="97" t="s">
        <v>163</v>
      </c>
      <c r="D939" s="410">
        <f>SUM(D937:D938)</f>
        <v>0</v>
      </c>
      <c r="E939" s="411"/>
      <c r="F939" s="411"/>
      <c r="G939" s="411"/>
      <c r="H939" s="411"/>
      <c r="I939" s="411"/>
      <c r="J939" s="412"/>
      <c r="K939" s="226"/>
      <c r="L939" s="226" t="s">
        <v>220</v>
      </c>
      <c r="M939" s="226"/>
      <c r="N939" s="226"/>
      <c r="O939" s="226"/>
      <c r="P939" s="238"/>
      <c r="R939" s="249"/>
      <c r="S939" s="4"/>
      <c r="T939" s="4"/>
      <c r="U939" s="250"/>
    </row>
    <row r="940" spans="2:21" ht="18" customHeight="1">
      <c r="B940" s="237"/>
      <c r="C940" s="226"/>
      <c r="D940" s="226"/>
      <c r="E940" s="226"/>
      <c r="F940" s="226"/>
      <c r="G940" s="226"/>
      <c r="H940" s="226"/>
      <c r="I940" s="226"/>
      <c r="J940" s="226"/>
      <c r="K940" s="226"/>
      <c r="L940" s="226"/>
      <c r="M940" s="226"/>
      <c r="N940" s="226"/>
      <c r="O940" s="226"/>
      <c r="P940" s="238"/>
      <c r="R940" s="249" t="s">
        <v>201</v>
      </c>
      <c r="S940" s="4"/>
      <c r="T940" s="4"/>
      <c r="U940" s="250"/>
    </row>
    <row r="941" spans="2:21" ht="18" customHeight="1" thickBot="1">
      <c r="B941" s="237"/>
      <c r="C941" s="226"/>
      <c r="D941" s="226" t="s">
        <v>164</v>
      </c>
      <c r="E941" s="226"/>
      <c r="F941" s="226"/>
      <c r="G941" s="226"/>
      <c r="H941" s="226"/>
      <c r="I941" s="226"/>
      <c r="J941" s="226"/>
      <c r="K941" s="226"/>
      <c r="L941" s="226"/>
      <c r="M941" s="226"/>
      <c r="N941" s="226"/>
      <c r="O941" s="226"/>
      <c r="P941" s="238"/>
      <c r="R941" s="249" t="s">
        <v>200</v>
      </c>
      <c r="S941" s="4"/>
      <c r="T941" s="4"/>
      <c r="U941" s="250"/>
    </row>
    <row r="942" spans="2:21" ht="18" customHeight="1" thickBot="1" thickTop="1">
      <c r="B942" s="237"/>
      <c r="C942" s="226"/>
      <c r="D942" s="413" t="s">
        <v>143</v>
      </c>
      <c r="E942" s="414"/>
      <c r="F942" s="414"/>
      <c r="G942" s="414"/>
      <c r="H942" s="414"/>
      <c r="I942" s="414"/>
      <c r="J942" s="415"/>
      <c r="K942" s="120">
        <f>D926</f>
        <v>0</v>
      </c>
      <c r="L942" s="223"/>
      <c r="M942" s="223"/>
      <c r="N942" s="223"/>
      <c r="O942" s="100"/>
      <c r="P942" s="238"/>
      <c r="R942" s="251" t="s">
        <v>202</v>
      </c>
      <c r="S942" s="252"/>
      <c r="T942" s="252"/>
      <c r="U942" s="253"/>
    </row>
    <row r="943" spans="2:16" ht="19.5" customHeight="1">
      <c r="B943" s="237"/>
      <c r="C943" s="226"/>
      <c r="D943" s="416" t="s">
        <v>165</v>
      </c>
      <c r="E943" s="417"/>
      <c r="F943" s="417"/>
      <c r="G943" s="417"/>
      <c r="H943" s="417"/>
      <c r="I943" s="417"/>
      <c r="J943" s="418"/>
      <c r="K943" s="118"/>
      <c r="L943" s="95" t="s">
        <v>166</v>
      </c>
      <c r="M943" s="104"/>
      <c r="N943" s="95" t="s">
        <v>167</v>
      </c>
      <c r="O943" s="106"/>
      <c r="P943" s="238"/>
    </row>
    <row r="944" spans="2:16" ht="19.5" customHeight="1">
      <c r="B944" s="237"/>
      <c r="C944" s="226"/>
      <c r="D944" s="392" t="s">
        <v>168</v>
      </c>
      <c r="E944" s="393"/>
      <c r="F944" s="393"/>
      <c r="G944" s="393"/>
      <c r="H944" s="393"/>
      <c r="I944" s="393"/>
      <c r="J944" s="394"/>
      <c r="K944" s="103"/>
      <c r="L944" s="96" t="s">
        <v>169</v>
      </c>
      <c r="M944" s="102"/>
      <c r="N944" s="96" t="s">
        <v>170</v>
      </c>
      <c r="O944" s="107"/>
      <c r="P944" s="238"/>
    </row>
    <row r="945" spans="2:16" ht="19.5" customHeight="1">
      <c r="B945" s="237"/>
      <c r="C945" s="226"/>
      <c r="D945" s="392" t="s">
        <v>171</v>
      </c>
      <c r="E945" s="393"/>
      <c r="F945" s="393"/>
      <c r="G945" s="393"/>
      <c r="H945" s="393"/>
      <c r="I945" s="393"/>
      <c r="J945" s="394"/>
      <c r="K945" s="103"/>
      <c r="L945" s="96" t="s">
        <v>172</v>
      </c>
      <c r="M945" s="102"/>
      <c r="N945" s="96" t="s">
        <v>173</v>
      </c>
      <c r="O945" s="107"/>
      <c r="P945" s="238"/>
    </row>
    <row r="946" spans="2:16" ht="19.5" customHeight="1">
      <c r="B946" s="237"/>
      <c r="C946" s="226"/>
      <c r="D946" s="392" t="s">
        <v>174</v>
      </c>
      <c r="E946" s="393"/>
      <c r="F946" s="393"/>
      <c r="G946" s="393"/>
      <c r="H946" s="393"/>
      <c r="I946" s="393"/>
      <c r="J946" s="394"/>
      <c r="K946" s="103"/>
      <c r="L946" s="96" t="s">
        <v>175</v>
      </c>
      <c r="M946" s="102"/>
      <c r="N946" s="96" t="s">
        <v>176</v>
      </c>
      <c r="O946" s="107"/>
      <c r="P946" s="238"/>
    </row>
    <row r="947" spans="2:16" ht="19.5" customHeight="1">
      <c r="B947" s="237"/>
      <c r="C947" s="226"/>
      <c r="D947" s="392" t="s">
        <v>177</v>
      </c>
      <c r="E947" s="393"/>
      <c r="F947" s="393"/>
      <c r="G947" s="393"/>
      <c r="H947" s="393"/>
      <c r="I947" s="393"/>
      <c r="J947" s="394"/>
      <c r="K947" s="103"/>
      <c r="L947" s="96" t="s">
        <v>178</v>
      </c>
      <c r="M947" s="102"/>
      <c r="N947" s="96" t="s">
        <v>179</v>
      </c>
      <c r="O947" s="107"/>
      <c r="P947" s="238"/>
    </row>
    <row r="948" spans="2:16" ht="19.5" customHeight="1">
      <c r="B948" s="237"/>
      <c r="C948" s="226"/>
      <c r="D948" s="392" t="s">
        <v>180</v>
      </c>
      <c r="E948" s="393"/>
      <c r="F948" s="393"/>
      <c r="G948" s="393"/>
      <c r="H948" s="393"/>
      <c r="I948" s="393"/>
      <c r="J948" s="394"/>
      <c r="K948" s="103"/>
      <c r="L948" s="96" t="s">
        <v>181</v>
      </c>
      <c r="M948" s="102"/>
      <c r="N948" s="96" t="s">
        <v>182</v>
      </c>
      <c r="O948" s="107"/>
      <c r="P948" s="238"/>
    </row>
    <row r="949" spans="2:16" ht="19.5" customHeight="1">
      <c r="B949" s="237"/>
      <c r="C949" s="226"/>
      <c r="D949" s="392" t="s">
        <v>183</v>
      </c>
      <c r="E949" s="393"/>
      <c r="F949" s="393"/>
      <c r="G949" s="393"/>
      <c r="H949" s="393"/>
      <c r="I949" s="393"/>
      <c r="J949" s="394"/>
      <c r="K949" s="103"/>
      <c r="L949" s="96" t="s">
        <v>184</v>
      </c>
      <c r="M949" s="102"/>
      <c r="N949" s="108" t="s">
        <v>182</v>
      </c>
      <c r="O949" s="109"/>
      <c r="P949" s="238"/>
    </row>
    <row r="950" spans="2:16" ht="19.5" customHeight="1" thickBot="1">
      <c r="B950" s="237"/>
      <c r="C950" s="226"/>
      <c r="D950" s="392" t="s">
        <v>185</v>
      </c>
      <c r="E950" s="393"/>
      <c r="F950" s="393"/>
      <c r="G950" s="393"/>
      <c r="H950" s="393"/>
      <c r="I950" s="393"/>
      <c r="J950" s="394"/>
      <c r="K950" s="103"/>
      <c r="L950" s="96" t="s">
        <v>186</v>
      </c>
      <c r="M950" s="102"/>
      <c r="N950" s="98" t="s">
        <v>187</v>
      </c>
      <c r="O950" s="110">
        <f>SUM(K943:K951,M943:M951,O943:O949)</f>
        <v>0</v>
      </c>
      <c r="P950" s="238"/>
    </row>
    <row r="951" spans="2:16" ht="19.5" customHeight="1" thickBot="1" thickTop="1">
      <c r="B951" s="237"/>
      <c r="C951" s="226"/>
      <c r="D951" s="407" t="s">
        <v>188</v>
      </c>
      <c r="E951" s="408"/>
      <c r="F951" s="408"/>
      <c r="G951" s="408"/>
      <c r="H951" s="408"/>
      <c r="I951" s="408"/>
      <c r="J951" s="409"/>
      <c r="K951" s="119"/>
      <c r="L951" s="101" t="s">
        <v>189</v>
      </c>
      <c r="M951" s="105"/>
      <c r="N951" s="99" t="s">
        <v>190</v>
      </c>
      <c r="O951" s="111">
        <f>IF(D926="単価契約",0,K942-O950)</f>
        <v>0</v>
      </c>
      <c r="P951" s="238"/>
    </row>
    <row r="952" spans="2:16" ht="19.5" customHeight="1" thickBot="1" thickTop="1">
      <c r="B952" s="240"/>
      <c r="C952" s="241"/>
      <c r="D952" s="241"/>
      <c r="E952" s="241"/>
      <c r="F952" s="241"/>
      <c r="G952" s="241"/>
      <c r="H952" s="241"/>
      <c r="I952" s="241"/>
      <c r="J952" s="241"/>
      <c r="K952" s="241"/>
      <c r="L952" s="241"/>
      <c r="M952" s="241"/>
      <c r="N952" s="241"/>
      <c r="O952" s="241"/>
      <c r="P952" s="242"/>
    </row>
    <row r="953" ht="19.5" customHeight="1">
      <c r="C953" s="436" t="s">
        <v>120</v>
      </c>
    </row>
    <row r="954" ht="19.5" customHeight="1">
      <c r="C954" s="436"/>
    </row>
    <row r="955" ht="19.5" customHeight="1">
      <c r="C955" s="436"/>
    </row>
    <row r="956" ht="19.5" customHeight="1">
      <c r="C956" s="436"/>
    </row>
    <row r="957" ht="19.5" customHeight="1">
      <c r="C957" s="436"/>
    </row>
    <row r="958" ht="19.5" customHeight="1">
      <c r="C958" s="436"/>
    </row>
    <row r="959" ht="19.5" customHeight="1">
      <c r="C959" s="436"/>
    </row>
    <row r="960" ht="19.5" customHeight="1">
      <c r="C960" s="436"/>
    </row>
    <row r="961" ht="19.5" customHeight="1">
      <c r="C961" s="436"/>
    </row>
    <row r="962" ht="19.5" customHeight="1">
      <c r="C962" s="436"/>
    </row>
    <row r="963" ht="12" customHeight="1">
      <c r="C963" s="436"/>
    </row>
    <row r="964" ht="12" customHeight="1">
      <c r="C964" s="436"/>
    </row>
    <row r="965" ht="12" customHeight="1">
      <c r="C965" s="436"/>
    </row>
    <row r="966" ht="12" customHeight="1">
      <c r="C966" s="436"/>
    </row>
    <row r="967" ht="12" customHeight="1">
      <c r="C967" s="436"/>
    </row>
    <row r="968" ht="12" customHeight="1">
      <c r="C968" s="436"/>
    </row>
    <row r="969" ht="12" customHeight="1">
      <c r="C969" s="436"/>
    </row>
    <row r="970" ht="12" customHeight="1">
      <c r="C970" s="436"/>
    </row>
    <row r="971" ht="12" customHeight="1">
      <c r="C971" s="436"/>
    </row>
    <row r="972" ht="12" customHeight="1">
      <c r="C972" s="437"/>
    </row>
    <row r="973" spans="2:20" ht="17.25" customHeight="1" thickBot="1">
      <c r="B973" s="80"/>
      <c r="C973" s="388" t="s">
        <v>118</v>
      </c>
      <c r="D973" s="388"/>
      <c r="E973" s="388"/>
      <c r="F973" s="388"/>
      <c r="G973" s="388"/>
      <c r="H973" s="388"/>
      <c r="I973" s="390">
        <f>I916+1</f>
        <v>18</v>
      </c>
      <c r="J973" s="390"/>
      <c r="K973" s="81"/>
      <c r="L973" s="81"/>
      <c r="M973" s="81"/>
      <c r="N973" s="81"/>
      <c r="O973" s="81"/>
      <c r="P973" s="82"/>
      <c r="T973" s="1" t="s">
        <v>206</v>
      </c>
    </row>
    <row r="974" spans="2:20" ht="17.25" customHeight="1" thickTop="1">
      <c r="B974" s="2"/>
      <c r="C974" s="389"/>
      <c r="D974" s="389"/>
      <c r="E974" s="389"/>
      <c r="F974" s="389"/>
      <c r="G974" s="389"/>
      <c r="H974" s="389"/>
      <c r="I974" s="391"/>
      <c r="J974" s="391"/>
      <c r="K974" s="4"/>
      <c r="L974" s="395" t="s">
        <v>119</v>
      </c>
      <c r="M974" s="396"/>
      <c r="N974" s="396"/>
      <c r="O974" s="396"/>
      <c r="P974" s="397"/>
      <c r="T974" s="1" t="s">
        <v>207</v>
      </c>
    </row>
    <row r="975" spans="2:16" ht="9.75" customHeight="1">
      <c r="B975" s="2"/>
      <c r="C975" s="4"/>
      <c r="D975" s="4"/>
      <c r="E975" s="4"/>
      <c r="F975" s="4"/>
      <c r="G975" s="4"/>
      <c r="H975" s="4"/>
      <c r="I975" s="4"/>
      <c r="J975" s="4"/>
      <c r="K975" s="4"/>
      <c r="L975" s="398"/>
      <c r="M975" s="399"/>
      <c r="N975" s="399"/>
      <c r="O975" s="399"/>
      <c r="P975" s="400"/>
    </row>
    <row r="976" spans="2:16" ht="17.25" customHeight="1">
      <c r="B976" s="2"/>
      <c r="C976" s="78" t="s">
        <v>15</v>
      </c>
      <c r="D976" s="404">
        <v>44135</v>
      </c>
      <c r="E976" s="405"/>
      <c r="F976" s="405"/>
      <c r="G976" s="405"/>
      <c r="H976" s="405"/>
      <c r="I976" s="406"/>
      <c r="J976" s="121"/>
      <c r="K976" s="4"/>
      <c r="L976" s="398"/>
      <c r="M976" s="399"/>
      <c r="N976" s="399"/>
      <c r="O976" s="399"/>
      <c r="P976" s="400"/>
    </row>
    <row r="977" spans="2:16" ht="11.25" customHeight="1" thickBot="1">
      <c r="B977" s="2"/>
      <c r="C977" s="81"/>
      <c r="D977" s="81"/>
      <c r="E977" s="81"/>
      <c r="F977" s="81"/>
      <c r="G977" s="81"/>
      <c r="H977" s="81"/>
      <c r="I977" s="93"/>
      <c r="J977" s="94"/>
      <c r="K977" s="4"/>
      <c r="L977" s="401"/>
      <c r="M977" s="402"/>
      <c r="N977" s="402"/>
      <c r="O977" s="402"/>
      <c r="P977" s="403"/>
    </row>
    <row r="978" spans="2:20" ht="12" customHeight="1" thickTop="1">
      <c r="B978" s="2"/>
      <c r="C978" s="4"/>
      <c r="D978" s="4"/>
      <c r="E978" s="4"/>
      <c r="F978" s="4"/>
      <c r="G978" s="4"/>
      <c r="H978" s="4"/>
      <c r="I978" s="4"/>
      <c r="J978" s="4"/>
      <c r="K978" s="4"/>
      <c r="L978" s="112"/>
      <c r="M978" s="112"/>
      <c r="N978" s="112"/>
      <c r="O978" s="112"/>
      <c r="P978" s="3"/>
      <c r="Q978" s="90"/>
      <c r="R978" s="90"/>
      <c r="S978" s="90"/>
      <c r="T978" s="90"/>
    </row>
    <row r="979" spans="2:20" ht="17.25" customHeight="1" thickBot="1">
      <c r="B979" s="2"/>
      <c r="C979" s="4" t="s">
        <v>69</v>
      </c>
      <c r="D979" s="4"/>
      <c r="E979" s="4"/>
      <c r="F979" s="4"/>
      <c r="G979" s="4"/>
      <c r="H979" s="4"/>
      <c r="I979" s="4"/>
      <c r="J979" s="4"/>
      <c r="K979" s="4"/>
      <c r="L979" s="112"/>
      <c r="M979" s="112"/>
      <c r="N979" s="112"/>
      <c r="O979" s="112"/>
      <c r="P979" s="3"/>
      <c r="Q979" s="90"/>
      <c r="R979" s="90"/>
      <c r="S979" s="90"/>
      <c r="T979" s="90"/>
    </row>
    <row r="980" spans="2:19" ht="17.25" customHeight="1">
      <c r="B980" s="243" t="s">
        <v>194</v>
      </c>
      <c r="C980" s="232" t="s">
        <v>139</v>
      </c>
      <c r="D980" s="382"/>
      <c r="E980" s="383"/>
      <c r="F980" s="383"/>
      <c r="G980" s="383"/>
      <c r="H980" s="383"/>
      <c r="I980" s="383"/>
      <c r="J980" s="384"/>
      <c r="K980" s="233"/>
      <c r="L980" s="234"/>
      <c r="M980" s="235" t="s">
        <v>140</v>
      </c>
      <c r="N980" s="233"/>
      <c r="O980" s="233"/>
      <c r="P980" s="236"/>
      <c r="R980" s="244"/>
      <c r="S980" s="4" t="s">
        <v>197</v>
      </c>
    </row>
    <row r="981" spans="2:19" ht="17.25" customHeight="1">
      <c r="B981" s="237"/>
      <c r="C981" s="78" t="s">
        <v>141</v>
      </c>
      <c r="D981" s="274"/>
      <c r="E981" s="275"/>
      <c r="F981" s="275"/>
      <c r="G981" s="275"/>
      <c r="H981" s="275"/>
      <c r="I981" s="275"/>
      <c r="J981" s="275"/>
      <c r="K981" s="275"/>
      <c r="L981" s="276"/>
      <c r="M981" s="438" t="s">
        <v>259</v>
      </c>
      <c r="N981" s="439"/>
      <c r="O981" s="439"/>
      <c r="P981" s="238"/>
      <c r="R981" s="245"/>
      <c r="S981" s="1" t="s">
        <v>198</v>
      </c>
    </row>
    <row r="982" spans="2:16" ht="17.25" customHeight="1" thickBot="1">
      <c r="B982" s="237"/>
      <c r="C982" s="78" t="s">
        <v>142</v>
      </c>
      <c r="D982" s="385"/>
      <c r="E982" s="386"/>
      <c r="F982" s="386"/>
      <c r="G982" s="386"/>
      <c r="H982" s="387"/>
      <c r="I982" s="228"/>
      <c r="J982" s="229"/>
      <c r="K982" s="266" t="str">
        <f>TEXT(D982,"00000")</f>
        <v>00000</v>
      </c>
      <c r="L982" s="227"/>
      <c r="M982" s="226"/>
      <c r="N982" s="226"/>
      <c r="O982" s="226"/>
      <c r="P982" s="238"/>
    </row>
    <row r="983" spans="2:21" ht="17.25" customHeight="1">
      <c r="B983" s="237"/>
      <c r="C983" s="78" t="s">
        <v>143</v>
      </c>
      <c r="D983" s="431"/>
      <c r="E983" s="432"/>
      <c r="F983" s="432"/>
      <c r="G983" s="432"/>
      <c r="H983" s="432"/>
      <c r="I983" s="432"/>
      <c r="J983" s="433"/>
      <c r="K983" s="226" t="s">
        <v>144</v>
      </c>
      <c r="L983" s="230"/>
      <c r="M983" s="226"/>
      <c r="N983" s="226"/>
      <c r="O983" s="226"/>
      <c r="P983" s="238"/>
      <c r="R983" s="246" t="s">
        <v>192</v>
      </c>
      <c r="S983" s="247"/>
      <c r="T983" s="247"/>
      <c r="U983" s="248"/>
    </row>
    <row r="984" spans="2:21" ht="17.25" customHeight="1">
      <c r="B984" s="237"/>
      <c r="C984" s="78"/>
      <c r="D984" s="434" t="s">
        <v>145</v>
      </c>
      <c r="E984" s="435"/>
      <c r="F984" s="435"/>
      <c r="G984" s="435"/>
      <c r="H984" s="435"/>
      <c r="I984" s="435"/>
      <c r="J984" s="435"/>
      <c r="K984" s="224" t="s">
        <v>146</v>
      </c>
      <c r="L984" s="224" t="s">
        <v>147</v>
      </c>
      <c r="M984" s="224" t="s">
        <v>148</v>
      </c>
      <c r="N984" s="123" t="s">
        <v>149</v>
      </c>
      <c r="O984" s="226"/>
      <c r="P984" s="238"/>
      <c r="R984" s="249"/>
      <c r="S984" s="4" t="s">
        <v>193</v>
      </c>
      <c r="T984" s="4"/>
      <c r="U984" s="250"/>
    </row>
    <row r="985" spans="2:21" ht="17.25" customHeight="1">
      <c r="B985" s="237"/>
      <c r="C985" s="78" t="s">
        <v>150</v>
      </c>
      <c r="D985" s="423"/>
      <c r="E985" s="424"/>
      <c r="F985" s="424"/>
      <c r="G985" s="424"/>
      <c r="H985" s="424"/>
      <c r="I985" s="424"/>
      <c r="J985" s="424"/>
      <c r="K985" s="221"/>
      <c r="L985" s="124"/>
      <c r="M985" s="124"/>
      <c r="N985" s="122"/>
      <c r="O985" s="225"/>
      <c r="P985" s="238"/>
      <c r="Q985" s="4"/>
      <c r="R985" s="249" t="s">
        <v>195</v>
      </c>
      <c r="S985" s="4"/>
      <c r="T985" s="4"/>
      <c r="U985" s="250"/>
    </row>
    <row r="986" spans="2:21" ht="17.25" customHeight="1">
      <c r="B986" s="237"/>
      <c r="C986" s="78" t="s">
        <v>151</v>
      </c>
      <c r="D986" s="423"/>
      <c r="E986" s="424"/>
      <c r="F986" s="424"/>
      <c r="G986" s="424"/>
      <c r="H986" s="424"/>
      <c r="I986" s="424"/>
      <c r="J986" s="424"/>
      <c r="K986" s="221"/>
      <c r="L986" s="124"/>
      <c r="M986" s="124"/>
      <c r="N986" s="122"/>
      <c r="O986" s="225"/>
      <c r="P986" s="238"/>
      <c r="Q986" s="4"/>
      <c r="R986" s="249"/>
      <c r="S986" s="4"/>
      <c r="T986" s="4"/>
      <c r="U986" s="250"/>
    </row>
    <row r="987" spans="2:21" ht="17.25" customHeight="1">
      <c r="B987" s="237"/>
      <c r="C987" s="78" t="s">
        <v>152</v>
      </c>
      <c r="D987" s="419"/>
      <c r="E987" s="420"/>
      <c r="F987" s="420"/>
      <c r="G987" s="420"/>
      <c r="H987" s="420"/>
      <c r="I987" s="420"/>
      <c r="J987" s="420"/>
      <c r="K987" s="222"/>
      <c r="L987" s="125"/>
      <c r="M987" s="125"/>
      <c r="N987" s="122"/>
      <c r="O987" s="225"/>
      <c r="P987" s="238"/>
      <c r="Q987" s="4"/>
      <c r="R987" s="249"/>
      <c r="S987" s="4"/>
      <c r="T987" s="4"/>
      <c r="U987" s="250"/>
    </row>
    <row r="988" spans="2:21" ht="17.25" customHeight="1">
      <c r="B988" s="237"/>
      <c r="C988" s="78" t="s">
        <v>153</v>
      </c>
      <c r="D988" s="419"/>
      <c r="E988" s="420"/>
      <c r="F988" s="420"/>
      <c r="G988" s="420"/>
      <c r="H988" s="420"/>
      <c r="I988" s="420"/>
      <c r="J988" s="420"/>
      <c r="K988" s="222"/>
      <c r="L988" s="125"/>
      <c r="M988" s="125"/>
      <c r="N988" s="122"/>
      <c r="O988" s="225"/>
      <c r="P988" s="238"/>
      <c r="Q988" s="4"/>
      <c r="R988" s="249"/>
      <c r="S988" s="4"/>
      <c r="T988" s="4"/>
      <c r="U988" s="250"/>
    </row>
    <row r="989" spans="2:21" ht="17.25" customHeight="1">
      <c r="B989" s="237"/>
      <c r="C989" s="78" t="s">
        <v>154</v>
      </c>
      <c r="D989" s="419"/>
      <c r="E989" s="420"/>
      <c r="F989" s="420"/>
      <c r="G989" s="420"/>
      <c r="H989" s="420"/>
      <c r="I989" s="420"/>
      <c r="J989" s="420"/>
      <c r="K989" s="222"/>
      <c r="L989" s="125"/>
      <c r="M989" s="125"/>
      <c r="N989" s="122"/>
      <c r="O989" s="225"/>
      <c r="P989" s="238"/>
      <c r="Q989" s="4"/>
      <c r="R989" s="249"/>
      <c r="S989" s="4"/>
      <c r="T989" s="4"/>
      <c r="U989" s="250"/>
    </row>
    <row r="990" spans="2:21" ht="17.25" customHeight="1">
      <c r="B990" s="237"/>
      <c r="C990" s="78" t="s">
        <v>155</v>
      </c>
      <c r="D990" s="423"/>
      <c r="E990" s="424"/>
      <c r="F990" s="424"/>
      <c r="G990" s="424"/>
      <c r="H990" s="424"/>
      <c r="I990" s="424"/>
      <c r="J990" s="424"/>
      <c r="K990" s="221"/>
      <c r="L990" s="124"/>
      <c r="M990" s="124"/>
      <c r="N990" s="122"/>
      <c r="O990" s="225"/>
      <c r="P990" s="238"/>
      <c r="Q990" s="4"/>
      <c r="R990" s="249"/>
      <c r="S990" s="4"/>
      <c r="T990" s="4"/>
      <c r="U990" s="250"/>
    </row>
    <row r="991" spans="2:21" ht="17.25" customHeight="1">
      <c r="B991" s="237"/>
      <c r="C991" s="78" t="s">
        <v>156</v>
      </c>
      <c r="D991" s="423"/>
      <c r="E991" s="424"/>
      <c r="F991" s="424"/>
      <c r="G991" s="424"/>
      <c r="H991" s="424"/>
      <c r="I991" s="424"/>
      <c r="J991" s="424"/>
      <c r="K991" s="221"/>
      <c r="L991" s="124"/>
      <c r="M991" s="124"/>
      <c r="N991" s="122"/>
      <c r="O991" s="225"/>
      <c r="P991" s="238"/>
      <c r="Q991" s="4"/>
      <c r="R991" s="249"/>
      <c r="S991" s="4"/>
      <c r="T991" s="4"/>
      <c r="U991" s="250"/>
    </row>
    <row r="992" spans="2:21" ht="17.25" customHeight="1">
      <c r="B992" s="237"/>
      <c r="C992" s="78" t="s">
        <v>157</v>
      </c>
      <c r="D992" s="423"/>
      <c r="E992" s="424"/>
      <c r="F992" s="424"/>
      <c r="G992" s="424"/>
      <c r="H992" s="424"/>
      <c r="I992" s="424"/>
      <c r="J992" s="424"/>
      <c r="K992" s="221"/>
      <c r="L992" s="124"/>
      <c r="M992" s="124"/>
      <c r="N992" s="122"/>
      <c r="O992" s="225"/>
      <c r="P992" s="238"/>
      <c r="Q992" s="4"/>
      <c r="R992" s="249"/>
      <c r="S992" s="4"/>
      <c r="T992" s="4"/>
      <c r="U992" s="250"/>
    </row>
    <row r="993" spans="2:21" ht="17.25" customHeight="1">
      <c r="B993" s="237"/>
      <c r="C993" s="78" t="s">
        <v>158</v>
      </c>
      <c r="D993" s="419"/>
      <c r="E993" s="420"/>
      <c r="F993" s="420"/>
      <c r="G993" s="420"/>
      <c r="H993" s="420"/>
      <c r="I993" s="420"/>
      <c r="J993" s="420"/>
      <c r="K993" s="222"/>
      <c r="L993" s="125"/>
      <c r="M993" s="125"/>
      <c r="N993" s="122"/>
      <c r="O993" s="225"/>
      <c r="P993" s="238"/>
      <c r="Q993" s="4"/>
      <c r="R993" s="249"/>
      <c r="S993" s="4"/>
      <c r="T993" s="4"/>
      <c r="U993" s="250"/>
    </row>
    <row r="994" spans="2:21" ht="17.25" customHeight="1">
      <c r="B994" s="237"/>
      <c r="C994" s="95" t="s">
        <v>159</v>
      </c>
      <c r="D994" s="425">
        <f>SUM(N985:N993)</f>
        <v>0</v>
      </c>
      <c r="E994" s="426"/>
      <c r="F994" s="426"/>
      <c r="G994" s="426"/>
      <c r="H994" s="426"/>
      <c r="I994" s="426"/>
      <c r="J994" s="427"/>
      <c r="K994" s="255" t="s">
        <v>160</v>
      </c>
      <c r="L994" s="198">
        <f>IF(ISERR((O1007+D994)/D983),"",(O1007+D994)/D983)</f>
      </c>
      <c r="M994" s="231" t="s">
        <v>162</v>
      </c>
      <c r="N994" s="231"/>
      <c r="O994" s="231"/>
      <c r="P994" s="239"/>
      <c r="Q994" s="197"/>
      <c r="R994" s="249" t="s">
        <v>196</v>
      </c>
      <c r="S994" s="4"/>
      <c r="T994" s="4"/>
      <c r="U994" s="250"/>
    </row>
    <row r="995" spans="2:21" ht="17.25" customHeight="1">
      <c r="B995" s="237"/>
      <c r="C995" s="96" t="s">
        <v>161</v>
      </c>
      <c r="D995" s="428">
        <f>ROUNDDOWN(D994*0.08,0)</f>
        <v>0</v>
      </c>
      <c r="E995" s="429"/>
      <c r="F995" s="429"/>
      <c r="G995" s="429"/>
      <c r="H995" s="429"/>
      <c r="I995" s="429"/>
      <c r="J995" s="430"/>
      <c r="K995" s="256">
        <v>0.08</v>
      </c>
      <c r="L995" s="260" t="s">
        <v>219</v>
      </c>
      <c r="M995" s="231"/>
      <c r="N995" s="231"/>
      <c r="O995" s="231"/>
      <c r="P995" s="239"/>
      <c r="Q995" s="197"/>
      <c r="R995" s="249" t="s">
        <v>199</v>
      </c>
      <c r="S995" s="4"/>
      <c r="T995" s="4"/>
      <c r="U995" s="250"/>
    </row>
    <row r="996" spans="2:21" ht="17.25" customHeight="1">
      <c r="B996" s="237"/>
      <c r="C996" s="97" t="s">
        <v>163</v>
      </c>
      <c r="D996" s="410">
        <f>SUM(D994:D995)</f>
        <v>0</v>
      </c>
      <c r="E996" s="411"/>
      <c r="F996" s="411"/>
      <c r="G996" s="411"/>
      <c r="H996" s="411"/>
      <c r="I996" s="411"/>
      <c r="J996" s="412"/>
      <c r="K996" s="226"/>
      <c r="L996" s="226" t="s">
        <v>220</v>
      </c>
      <c r="M996" s="226"/>
      <c r="N996" s="226"/>
      <c r="O996" s="226"/>
      <c r="P996" s="238"/>
      <c r="R996" s="249"/>
      <c r="S996" s="4"/>
      <c r="T996" s="4"/>
      <c r="U996" s="250"/>
    </row>
    <row r="997" spans="2:21" ht="18" customHeight="1">
      <c r="B997" s="237"/>
      <c r="C997" s="226"/>
      <c r="D997" s="226"/>
      <c r="E997" s="226"/>
      <c r="F997" s="226"/>
      <c r="G997" s="226"/>
      <c r="H997" s="226"/>
      <c r="I997" s="226"/>
      <c r="J997" s="226"/>
      <c r="K997" s="226"/>
      <c r="L997" s="226"/>
      <c r="M997" s="226"/>
      <c r="N997" s="226"/>
      <c r="O997" s="226"/>
      <c r="P997" s="238"/>
      <c r="R997" s="249" t="s">
        <v>201</v>
      </c>
      <c r="S997" s="4"/>
      <c r="T997" s="4"/>
      <c r="U997" s="250"/>
    </row>
    <row r="998" spans="2:21" ht="18" customHeight="1" thickBot="1">
      <c r="B998" s="237"/>
      <c r="C998" s="226"/>
      <c r="D998" s="226" t="s">
        <v>164</v>
      </c>
      <c r="E998" s="226"/>
      <c r="F998" s="226"/>
      <c r="G998" s="226"/>
      <c r="H998" s="226"/>
      <c r="I998" s="226"/>
      <c r="J998" s="226"/>
      <c r="K998" s="226"/>
      <c r="L998" s="226"/>
      <c r="M998" s="226"/>
      <c r="N998" s="226"/>
      <c r="O998" s="226"/>
      <c r="P998" s="238"/>
      <c r="R998" s="249" t="s">
        <v>200</v>
      </c>
      <c r="S998" s="4"/>
      <c r="T998" s="4"/>
      <c r="U998" s="250"/>
    </row>
    <row r="999" spans="2:21" ht="18" customHeight="1" thickBot="1" thickTop="1">
      <c r="B999" s="237"/>
      <c r="C999" s="226"/>
      <c r="D999" s="413" t="s">
        <v>143</v>
      </c>
      <c r="E999" s="414"/>
      <c r="F999" s="414"/>
      <c r="G999" s="414"/>
      <c r="H999" s="414"/>
      <c r="I999" s="414"/>
      <c r="J999" s="415"/>
      <c r="K999" s="120">
        <f>D983</f>
        <v>0</v>
      </c>
      <c r="L999" s="223"/>
      <c r="M999" s="223"/>
      <c r="N999" s="223"/>
      <c r="O999" s="100"/>
      <c r="P999" s="238"/>
      <c r="R999" s="251" t="s">
        <v>202</v>
      </c>
      <c r="S999" s="252"/>
      <c r="T999" s="252"/>
      <c r="U999" s="253"/>
    </row>
    <row r="1000" spans="2:16" ht="19.5" customHeight="1">
      <c r="B1000" s="237"/>
      <c r="C1000" s="226"/>
      <c r="D1000" s="416" t="s">
        <v>165</v>
      </c>
      <c r="E1000" s="417"/>
      <c r="F1000" s="417"/>
      <c r="G1000" s="417"/>
      <c r="H1000" s="417"/>
      <c r="I1000" s="417"/>
      <c r="J1000" s="418"/>
      <c r="K1000" s="118"/>
      <c r="L1000" s="95" t="s">
        <v>166</v>
      </c>
      <c r="M1000" s="104"/>
      <c r="N1000" s="95" t="s">
        <v>167</v>
      </c>
      <c r="O1000" s="106"/>
      <c r="P1000" s="238"/>
    </row>
    <row r="1001" spans="2:16" ht="19.5" customHeight="1">
      <c r="B1001" s="237"/>
      <c r="C1001" s="226"/>
      <c r="D1001" s="392" t="s">
        <v>168</v>
      </c>
      <c r="E1001" s="393"/>
      <c r="F1001" s="393"/>
      <c r="G1001" s="393"/>
      <c r="H1001" s="393"/>
      <c r="I1001" s="393"/>
      <c r="J1001" s="394"/>
      <c r="K1001" s="103"/>
      <c r="L1001" s="96" t="s">
        <v>169</v>
      </c>
      <c r="M1001" s="102"/>
      <c r="N1001" s="96" t="s">
        <v>170</v>
      </c>
      <c r="O1001" s="107"/>
      <c r="P1001" s="238"/>
    </row>
    <row r="1002" spans="2:16" ht="19.5" customHeight="1">
      <c r="B1002" s="237"/>
      <c r="C1002" s="226"/>
      <c r="D1002" s="392" t="s">
        <v>171</v>
      </c>
      <c r="E1002" s="393"/>
      <c r="F1002" s="393"/>
      <c r="G1002" s="393"/>
      <c r="H1002" s="393"/>
      <c r="I1002" s="393"/>
      <c r="J1002" s="394"/>
      <c r="K1002" s="103"/>
      <c r="L1002" s="96" t="s">
        <v>172</v>
      </c>
      <c r="M1002" s="102"/>
      <c r="N1002" s="96" t="s">
        <v>173</v>
      </c>
      <c r="O1002" s="107"/>
      <c r="P1002" s="238"/>
    </row>
    <row r="1003" spans="2:16" ht="19.5" customHeight="1">
      <c r="B1003" s="237"/>
      <c r="C1003" s="226"/>
      <c r="D1003" s="392" t="s">
        <v>174</v>
      </c>
      <c r="E1003" s="393"/>
      <c r="F1003" s="393"/>
      <c r="G1003" s="393"/>
      <c r="H1003" s="393"/>
      <c r="I1003" s="393"/>
      <c r="J1003" s="394"/>
      <c r="K1003" s="103"/>
      <c r="L1003" s="96" t="s">
        <v>175</v>
      </c>
      <c r="M1003" s="102"/>
      <c r="N1003" s="96" t="s">
        <v>176</v>
      </c>
      <c r="O1003" s="107"/>
      <c r="P1003" s="238"/>
    </row>
    <row r="1004" spans="2:16" ht="19.5" customHeight="1">
      <c r="B1004" s="237"/>
      <c r="C1004" s="226"/>
      <c r="D1004" s="392" t="s">
        <v>177</v>
      </c>
      <c r="E1004" s="393"/>
      <c r="F1004" s="393"/>
      <c r="G1004" s="393"/>
      <c r="H1004" s="393"/>
      <c r="I1004" s="393"/>
      <c r="J1004" s="394"/>
      <c r="K1004" s="103"/>
      <c r="L1004" s="96" t="s">
        <v>178</v>
      </c>
      <c r="M1004" s="102"/>
      <c r="N1004" s="96" t="s">
        <v>179</v>
      </c>
      <c r="O1004" s="107"/>
      <c r="P1004" s="238"/>
    </row>
    <row r="1005" spans="2:16" ht="19.5" customHeight="1">
      <c r="B1005" s="237"/>
      <c r="C1005" s="226"/>
      <c r="D1005" s="392" t="s">
        <v>180</v>
      </c>
      <c r="E1005" s="393"/>
      <c r="F1005" s="393"/>
      <c r="G1005" s="393"/>
      <c r="H1005" s="393"/>
      <c r="I1005" s="393"/>
      <c r="J1005" s="394"/>
      <c r="K1005" s="103"/>
      <c r="L1005" s="96" t="s">
        <v>181</v>
      </c>
      <c r="M1005" s="102"/>
      <c r="N1005" s="96" t="s">
        <v>182</v>
      </c>
      <c r="O1005" s="107"/>
      <c r="P1005" s="238"/>
    </row>
    <row r="1006" spans="2:16" ht="19.5" customHeight="1">
      <c r="B1006" s="237"/>
      <c r="C1006" s="226"/>
      <c r="D1006" s="392" t="s">
        <v>183</v>
      </c>
      <c r="E1006" s="393"/>
      <c r="F1006" s="393"/>
      <c r="G1006" s="393"/>
      <c r="H1006" s="393"/>
      <c r="I1006" s="393"/>
      <c r="J1006" s="394"/>
      <c r="K1006" s="103"/>
      <c r="L1006" s="96" t="s">
        <v>184</v>
      </c>
      <c r="M1006" s="102"/>
      <c r="N1006" s="108" t="s">
        <v>182</v>
      </c>
      <c r="O1006" s="109"/>
      <c r="P1006" s="238"/>
    </row>
    <row r="1007" spans="2:16" ht="19.5" customHeight="1" thickBot="1">
      <c r="B1007" s="237"/>
      <c r="C1007" s="226"/>
      <c r="D1007" s="392" t="s">
        <v>185</v>
      </c>
      <c r="E1007" s="393"/>
      <c r="F1007" s="393"/>
      <c r="G1007" s="393"/>
      <c r="H1007" s="393"/>
      <c r="I1007" s="393"/>
      <c r="J1007" s="394"/>
      <c r="K1007" s="103"/>
      <c r="L1007" s="96" t="s">
        <v>186</v>
      </c>
      <c r="M1007" s="102"/>
      <c r="N1007" s="98" t="s">
        <v>187</v>
      </c>
      <c r="O1007" s="110">
        <f>SUM(K1000:K1008,M1000:M1008,O1000:O1006)</f>
        <v>0</v>
      </c>
      <c r="P1007" s="238"/>
    </row>
    <row r="1008" spans="2:16" ht="19.5" customHeight="1" thickBot="1" thickTop="1">
      <c r="B1008" s="237"/>
      <c r="C1008" s="226"/>
      <c r="D1008" s="407" t="s">
        <v>188</v>
      </c>
      <c r="E1008" s="408"/>
      <c r="F1008" s="408"/>
      <c r="G1008" s="408"/>
      <c r="H1008" s="408"/>
      <c r="I1008" s="408"/>
      <c r="J1008" s="409"/>
      <c r="K1008" s="119"/>
      <c r="L1008" s="101" t="s">
        <v>189</v>
      </c>
      <c r="M1008" s="105"/>
      <c r="N1008" s="99" t="s">
        <v>190</v>
      </c>
      <c r="O1008" s="111">
        <f>IF(D983="単価契約",0,K999-O1007)</f>
        <v>0</v>
      </c>
      <c r="P1008" s="238"/>
    </row>
    <row r="1009" spans="2:16" ht="19.5" customHeight="1" thickBot="1" thickTop="1">
      <c r="B1009" s="240"/>
      <c r="C1009" s="241"/>
      <c r="D1009" s="241"/>
      <c r="E1009" s="241"/>
      <c r="F1009" s="241"/>
      <c r="G1009" s="241"/>
      <c r="H1009" s="241"/>
      <c r="I1009" s="241"/>
      <c r="J1009" s="241"/>
      <c r="K1009" s="241"/>
      <c r="L1009" s="241"/>
      <c r="M1009" s="241"/>
      <c r="N1009" s="241"/>
      <c r="O1009" s="241"/>
      <c r="P1009" s="242"/>
    </row>
    <row r="1010" ht="19.5" customHeight="1">
      <c r="C1010" s="436" t="s">
        <v>120</v>
      </c>
    </row>
    <row r="1011" ht="19.5" customHeight="1">
      <c r="C1011" s="436"/>
    </row>
    <row r="1012" ht="19.5" customHeight="1">
      <c r="C1012" s="436"/>
    </row>
    <row r="1013" ht="19.5" customHeight="1">
      <c r="C1013" s="436"/>
    </row>
    <row r="1014" ht="19.5" customHeight="1">
      <c r="C1014" s="436"/>
    </row>
    <row r="1015" ht="19.5" customHeight="1">
      <c r="C1015" s="436"/>
    </row>
    <row r="1016" ht="19.5" customHeight="1">
      <c r="C1016" s="436"/>
    </row>
    <row r="1017" ht="19.5" customHeight="1">
      <c r="C1017" s="436"/>
    </row>
    <row r="1018" ht="19.5" customHeight="1">
      <c r="C1018" s="436"/>
    </row>
    <row r="1019" ht="19.5" customHeight="1">
      <c r="C1019" s="436"/>
    </row>
    <row r="1020" ht="12" customHeight="1">
      <c r="C1020" s="436"/>
    </row>
    <row r="1021" ht="12" customHeight="1">
      <c r="C1021" s="436"/>
    </row>
    <row r="1022" ht="12" customHeight="1">
      <c r="C1022" s="436"/>
    </row>
    <row r="1023" ht="12" customHeight="1">
      <c r="C1023" s="436"/>
    </row>
    <row r="1024" ht="12" customHeight="1">
      <c r="C1024" s="436"/>
    </row>
    <row r="1025" ht="12" customHeight="1">
      <c r="C1025" s="436"/>
    </row>
    <row r="1026" ht="12" customHeight="1">
      <c r="C1026" s="436"/>
    </row>
    <row r="1027" ht="12" customHeight="1">
      <c r="C1027" s="436"/>
    </row>
    <row r="1028" ht="12" customHeight="1">
      <c r="C1028" s="436"/>
    </row>
    <row r="1029" ht="12" customHeight="1">
      <c r="C1029" s="437"/>
    </row>
    <row r="1030" spans="2:20" ht="17.25" customHeight="1" thickBot="1">
      <c r="B1030" s="80"/>
      <c r="C1030" s="388" t="s">
        <v>118</v>
      </c>
      <c r="D1030" s="388"/>
      <c r="E1030" s="388"/>
      <c r="F1030" s="388"/>
      <c r="G1030" s="388"/>
      <c r="H1030" s="388"/>
      <c r="I1030" s="390">
        <f>I973+1</f>
        <v>19</v>
      </c>
      <c r="J1030" s="390"/>
      <c r="K1030" s="81"/>
      <c r="L1030" s="81"/>
      <c r="M1030" s="81"/>
      <c r="N1030" s="81"/>
      <c r="O1030" s="81"/>
      <c r="P1030" s="82"/>
      <c r="T1030" s="1" t="s">
        <v>206</v>
      </c>
    </row>
    <row r="1031" spans="2:20" ht="17.25" customHeight="1" thickTop="1">
      <c r="B1031" s="2"/>
      <c r="C1031" s="389"/>
      <c r="D1031" s="389"/>
      <c r="E1031" s="389"/>
      <c r="F1031" s="389"/>
      <c r="G1031" s="389"/>
      <c r="H1031" s="389"/>
      <c r="I1031" s="391"/>
      <c r="J1031" s="391"/>
      <c r="K1031" s="4"/>
      <c r="L1031" s="395" t="s">
        <v>119</v>
      </c>
      <c r="M1031" s="396"/>
      <c r="N1031" s="396"/>
      <c r="O1031" s="396"/>
      <c r="P1031" s="397"/>
      <c r="T1031" s="1" t="s">
        <v>207</v>
      </c>
    </row>
    <row r="1032" spans="2:16" ht="9.75" customHeight="1">
      <c r="B1032" s="2"/>
      <c r="C1032" s="4"/>
      <c r="D1032" s="4"/>
      <c r="E1032" s="4"/>
      <c r="F1032" s="4"/>
      <c r="G1032" s="4"/>
      <c r="H1032" s="4"/>
      <c r="I1032" s="4"/>
      <c r="J1032" s="4"/>
      <c r="K1032" s="4"/>
      <c r="L1032" s="398"/>
      <c r="M1032" s="399"/>
      <c r="N1032" s="399"/>
      <c r="O1032" s="399"/>
      <c r="P1032" s="400"/>
    </row>
    <row r="1033" spans="2:16" ht="17.25" customHeight="1">
      <c r="B1033" s="2"/>
      <c r="C1033" s="78" t="s">
        <v>15</v>
      </c>
      <c r="D1033" s="404">
        <v>44135</v>
      </c>
      <c r="E1033" s="405"/>
      <c r="F1033" s="405"/>
      <c r="G1033" s="405"/>
      <c r="H1033" s="405"/>
      <c r="I1033" s="406"/>
      <c r="J1033" s="121"/>
      <c r="K1033" s="4"/>
      <c r="L1033" s="398"/>
      <c r="M1033" s="399"/>
      <c r="N1033" s="399"/>
      <c r="O1033" s="399"/>
      <c r="P1033" s="400"/>
    </row>
    <row r="1034" spans="2:16" ht="11.25" customHeight="1" thickBot="1">
      <c r="B1034" s="2"/>
      <c r="C1034" s="81"/>
      <c r="D1034" s="81"/>
      <c r="E1034" s="81"/>
      <c r="F1034" s="81"/>
      <c r="G1034" s="81"/>
      <c r="H1034" s="81"/>
      <c r="I1034" s="93"/>
      <c r="J1034" s="94"/>
      <c r="K1034" s="4"/>
      <c r="L1034" s="401"/>
      <c r="M1034" s="402"/>
      <c r="N1034" s="402"/>
      <c r="O1034" s="402"/>
      <c r="P1034" s="403"/>
    </row>
    <row r="1035" spans="2:20" ht="12" customHeight="1" thickTop="1">
      <c r="B1035" s="2"/>
      <c r="C1035" s="4"/>
      <c r="D1035" s="4"/>
      <c r="E1035" s="4"/>
      <c r="F1035" s="4"/>
      <c r="G1035" s="4"/>
      <c r="H1035" s="4"/>
      <c r="I1035" s="4"/>
      <c r="J1035" s="4"/>
      <c r="K1035" s="4"/>
      <c r="L1035" s="112"/>
      <c r="M1035" s="112"/>
      <c r="N1035" s="112"/>
      <c r="O1035" s="112"/>
      <c r="P1035" s="3"/>
      <c r="Q1035" s="90"/>
      <c r="R1035" s="90"/>
      <c r="S1035" s="90"/>
      <c r="T1035" s="90"/>
    </row>
    <row r="1036" spans="2:20" ht="17.25" customHeight="1" thickBot="1">
      <c r="B1036" s="2"/>
      <c r="C1036" s="4" t="s">
        <v>69</v>
      </c>
      <c r="D1036" s="4"/>
      <c r="E1036" s="4"/>
      <c r="F1036" s="4"/>
      <c r="G1036" s="4"/>
      <c r="H1036" s="4"/>
      <c r="I1036" s="4"/>
      <c r="J1036" s="4"/>
      <c r="K1036" s="4"/>
      <c r="L1036" s="112"/>
      <c r="M1036" s="112"/>
      <c r="N1036" s="112"/>
      <c r="O1036" s="112"/>
      <c r="P1036" s="3"/>
      <c r="Q1036" s="90"/>
      <c r="R1036" s="90"/>
      <c r="S1036" s="90"/>
      <c r="T1036" s="90"/>
    </row>
    <row r="1037" spans="2:19" ht="17.25" customHeight="1">
      <c r="B1037" s="243" t="s">
        <v>194</v>
      </c>
      <c r="C1037" s="232" t="s">
        <v>139</v>
      </c>
      <c r="D1037" s="382"/>
      <c r="E1037" s="383"/>
      <c r="F1037" s="383"/>
      <c r="G1037" s="383"/>
      <c r="H1037" s="383"/>
      <c r="I1037" s="383"/>
      <c r="J1037" s="384"/>
      <c r="K1037" s="233"/>
      <c r="L1037" s="234"/>
      <c r="M1037" s="235" t="s">
        <v>140</v>
      </c>
      <c r="N1037" s="233"/>
      <c r="O1037" s="233"/>
      <c r="P1037" s="236"/>
      <c r="R1037" s="244"/>
      <c r="S1037" s="4" t="s">
        <v>197</v>
      </c>
    </row>
    <row r="1038" spans="2:19" ht="17.25" customHeight="1">
      <c r="B1038" s="237"/>
      <c r="C1038" s="78" t="s">
        <v>141</v>
      </c>
      <c r="D1038" s="274"/>
      <c r="E1038" s="275"/>
      <c r="F1038" s="275"/>
      <c r="G1038" s="275"/>
      <c r="H1038" s="275"/>
      <c r="I1038" s="275"/>
      <c r="J1038" s="275"/>
      <c r="K1038" s="275"/>
      <c r="L1038" s="276"/>
      <c r="M1038" s="438" t="s">
        <v>259</v>
      </c>
      <c r="N1038" s="439"/>
      <c r="O1038" s="439"/>
      <c r="P1038" s="238"/>
      <c r="R1038" s="245"/>
      <c r="S1038" s="1" t="s">
        <v>198</v>
      </c>
    </row>
    <row r="1039" spans="2:16" ht="17.25" customHeight="1" thickBot="1">
      <c r="B1039" s="237"/>
      <c r="C1039" s="78" t="s">
        <v>142</v>
      </c>
      <c r="D1039" s="385"/>
      <c r="E1039" s="386"/>
      <c r="F1039" s="386"/>
      <c r="G1039" s="386"/>
      <c r="H1039" s="387"/>
      <c r="I1039" s="228"/>
      <c r="J1039" s="229"/>
      <c r="K1039" s="266" t="str">
        <f>TEXT(D1039,"00000")</f>
        <v>00000</v>
      </c>
      <c r="L1039" s="227"/>
      <c r="M1039" s="226"/>
      <c r="N1039" s="226"/>
      <c r="O1039" s="226"/>
      <c r="P1039" s="238"/>
    </row>
    <row r="1040" spans="2:21" ht="17.25" customHeight="1">
      <c r="B1040" s="237"/>
      <c r="C1040" s="78" t="s">
        <v>143</v>
      </c>
      <c r="D1040" s="431"/>
      <c r="E1040" s="432"/>
      <c r="F1040" s="432"/>
      <c r="G1040" s="432"/>
      <c r="H1040" s="432"/>
      <c r="I1040" s="432"/>
      <c r="J1040" s="433"/>
      <c r="K1040" s="226" t="s">
        <v>144</v>
      </c>
      <c r="L1040" s="230"/>
      <c r="M1040" s="226"/>
      <c r="N1040" s="226"/>
      <c r="O1040" s="226"/>
      <c r="P1040" s="238"/>
      <c r="R1040" s="246" t="s">
        <v>192</v>
      </c>
      <c r="S1040" s="247"/>
      <c r="T1040" s="247"/>
      <c r="U1040" s="248"/>
    </row>
    <row r="1041" spans="2:21" ht="17.25" customHeight="1">
      <c r="B1041" s="237"/>
      <c r="C1041" s="78"/>
      <c r="D1041" s="434" t="s">
        <v>145</v>
      </c>
      <c r="E1041" s="435"/>
      <c r="F1041" s="435"/>
      <c r="G1041" s="435"/>
      <c r="H1041" s="435"/>
      <c r="I1041" s="435"/>
      <c r="J1041" s="435"/>
      <c r="K1041" s="224" t="s">
        <v>146</v>
      </c>
      <c r="L1041" s="224" t="s">
        <v>147</v>
      </c>
      <c r="M1041" s="224" t="s">
        <v>148</v>
      </c>
      <c r="N1041" s="123" t="s">
        <v>149</v>
      </c>
      <c r="O1041" s="226"/>
      <c r="P1041" s="238"/>
      <c r="R1041" s="249"/>
      <c r="S1041" s="4" t="s">
        <v>193</v>
      </c>
      <c r="T1041" s="4"/>
      <c r="U1041" s="250"/>
    </row>
    <row r="1042" spans="2:21" ht="17.25" customHeight="1">
      <c r="B1042" s="237"/>
      <c r="C1042" s="78" t="s">
        <v>150</v>
      </c>
      <c r="D1042" s="423"/>
      <c r="E1042" s="424"/>
      <c r="F1042" s="424"/>
      <c r="G1042" s="424"/>
      <c r="H1042" s="424"/>
      <c r="I1042" s="424"/>
      <c r="J1042" s="424"/>
      <c r="K1042" s="221"/>
      <c r="L1042" s="124"/>
      <c r="M1042" s="124"/>
      <c r="N1042" s="122"/>
      <c r="O1042" s="225"/>
      <c r="P1042" s="238"/>
      <c r="Q1042" s="4"/>
      <c r="R1042" s="249" t="s">
        <v>195</v>
      </c>
      <c r="S1042" s="4"/>
      <c r="T1042" s="4"/>
      <c r="U1042" s="250"/>
    </row>
    <row r="1043" spans="2:21" ht="17.25" customHeight="1">
      <c r="B1043" s="237"/>
      <c r="C1043" s="78" t="s">
        <v>151</v>
      </c>
      <c r="D1043" s="423"/>
      <c r="E1043" s="424"/>
      <c r="F1043" s="424"/>
      <c r="G1043" s="424"/>
      <c r="H1043" s="424"/>
      <c r="I1043" s="424"/>
      <c r="J1043" s="424"/>
      <c r="K1043" s="221"/>
      <c r="L1043" s="124"/>
      <c r="M1043" s="124"/>
      <c r="N1043" s="122"/>
      <c r="O1043" s="225"/>
      <c r="P1043" s="238"/>
      <c r="Q1043" s="4"/>
      <c r="R1043" s="249"/>
      <c r="S1043" s="4"/>
      <c r="T1043" s="4"/>
      <c r="U1043" s="250"/>
    </row>
    <row r="1044" spans="2:21" ht="17.25" customHeight="1">
      <c r="B1044" s="237"/>
      <c r="C1044" s="78" t="s">
        <v>152</v>
      </c>
      <c r="D1044" s="419"/>
      <c r="E1044" s="420"/>
      <c r="F1044" s="420"/>
      <c r="G1044" s="420"/>
      <c r="H1044" s="420"/>
      <c r="I1044" s="420"/>
      <c r="J1044" s="420"/>
      <c r="K1044" s="222"/>
      <c r="L1044" s="125"/>
      <c r="M1044" s="125"/>
      <c r="N1044" s="122"/>
      <c r="O1044" s="225"/>
      <c r="P1044" s="238"/>
      <c r="Q1044" s="4"/>
      <c r="R1044" s="249"/>
      <c r="S1044" s="4"/>
      <c r="T1044" s="4"/>
      <c r="U1044" s="250"/>
    </row>
    <row r="1045" spans="2:21" ht="17.25" customHeight="1">
      <c r="B1045" s="237"/>
      <c r="C1045" s="78" t="s">
        <v>153</v>
      </c>
      <c r="D1045" s="419"/>
      <c r="E1045" s="420"/>
      <c r="F1045" s="420"/>
      <c r="G1045" s="420"/>
      <c r="H1045" s="420"/>
      <c r="I1045" s="420"/>
      <c r="J1045" s="420"/>
      <c r="K1045" s="222"/>
      <c r="L1045" s="125"/>
      <c r="M1045" s="125"/>
      <c r="N1045" s="122"/>
      <c r="O1045" s="225"/>
      <c r="P1045" s="238"/>
      <c r="Q1045" s="4"/>
      <c r="R1045" s="249"/>
      <c r="S1045" s="4"/>
      <c r="T1045" s="4"/>
      <c r="U1045" s="250"/>
    </row>
    <row r="1046" spans="2:21" ht="17.25" customHeight="1">
      <c r="B1046" s="237"/>
      <c r="C1046" s="78" t="s">
        <v>154</v>
      </c>
      <c r="D1046" s="419"/>
      <c r="E1046" s="420"/>
      <c r="F1046" s="420"/>
      <c r="G1046" s="420"/>
      <c r="H1046" s="420"/>
      <c r="I1046" s="420"/>
      <c r="J1046" s="420"/>
      <c r="K1046" s="222"/>
      <c r="L1046" s="125"/>
      <c r="M1046" s="125"/>
      <c r="N1046" s="122"/>
      <c r="O1046" s="225"/>
      <c r="P1046" s="238"/>
      <c r="Q1046" s="4"/>
      <c r="R1046" s="249"/>
      <c r="S1046" s="4"/>
      <c r="T1046" s="4"/>
      <c r="U1046" s="250"/>
    </row>
    <row r="1047" spans="2:21" ht="17.25" customHeight="1">
      <c r="B1047" s="237"/>
      <c r="C1047" s="78" t="s">
        <v>155</v>
      </c>
      <c r="D1047" s="423"/>
      <c r="E1047" s="424"/>
      <c r="F1047" s="424"/>
      <c r="G1047" s="424"/>
      <c r="H1047" s="424"/>
      <c r="I1047" s="424"/>
      <c r="J1047" s="424"/>
      <c r="K1047" s="221"/>
      <c r="L1047" s="124"/>
      <c r="M1047" s="124"/>
      <c r="N1047" s="122"/>
      <c r="O1047" s="225"/>
      <c r="P1047" s="238"/>
      <c r="Q1047" s="4"/>
      <c r="R1047" s="249"/>
      <c r="S1047" s="4"/>
      <c r="T1047" s="4"/>
      <c r="U1047" s="250"/>
    </row>
    <row r="1048" spans="2:21" ht="17.25" customHeight="1">
      <c r="B1048" s="237"/>
      <c r="C1048" s="78" t="s">
        <v>156</v>
      </c>
      <c r="D1048" s="423"/>
      <c r="E1048" s="424"/>
      <c r="F1048" s="424"/>
      <c r="G1048" s="424"/>
      <c r="H1048" s="424"/>
      <c r="I1048" s="424"/>
      <c r="J1048" s="424"/>
      <c r="K1048" s="221"/>
      <c r="L1048" s="124"/>
      <c r="M1048" s="124"/>
      <c r="N1048" s="122"/>
      <c r="O1048" s="225"/>
      <c r="P1048" s="238"/>
      <c r="Q1048" s="4"/>
      <c r="R1048" s="249"/>
      <c r="S1048" s="4"/>
      <c r="T1048" s="4"/>
      <c r="U1048" s="250"/>
    </row>
    <row r="1049" spans="2:21" ht="17.25" customHeight="1">
      <c r="B1049" s="237"/>
      <c r="C1049" s="78" t="s">
        <v>157</v>
      </c>
      <c r="D1049" s="423"/>
      <c r="E1049" s="424"/>
      <c r="F1049" s="424"/>
      <c r="G1049" s="424"/>
      <c r="H1049" s="424"/>
      <c r="I1049" s="424"/>
      <c r="J1049" s="424"/>
      <c r="K1049" s="221"/>
      <c r="L1049" s="124"/>
      <c r="M1049" s="124"/>
      <c r="N1049" s="122"/>
      <c r="O1049" s="225"/>
      <c r="P1049" s="238"/>
      <c r="Q1049" s="4"/>
      <c r="R1049" s="249"/>
      <c r="S1049" s="4"/>
      <c r="T1049" s="4"/>
      <c r="U1049" s="250"/>
    </row>
    <row r="1050" spans="2:21" ht="17.25" customHeight="1">
      <c r="B1050" s="237"/>
      <c r="C1050" s="78" t="s">
        <v>158</v>
      </c>
      <c r="D1050" s="419"/>
      <c r="E1050" s="420"/>
      <c r="F1050" s="420"/>
      <c r="G1050" s="420"/>
      <c r="H1050" s="420"/>
      <c r="I1050" s="420"/>
      <c r="J1050" s="420"/>
      <c r="K1050" s="222"/>
      <c r="L1050" s="125"/>
      <c r="M1050" s="125"/>
      <c r="N1050" s="122"/>
      <c r="O1050" s="225"/>
      <c r="P1050" s="238"/>
      <c r="Q1050" s="4"/>
      <c r="R1050" s="249"/>
      <c r="S1050" s="4"/>
      <c r="T1050" s="4"/>
      <c r="U1050" s="250"/>
    </row>
    <row r="1051" spans="2:21" ht="17.25" customHeight="1">
      <c r="B1051" s="237"/>
      <c r="C1051" s="95" t="s">
        <v>159</v>
      </c>
      <c r="D1051" s="425">
        <f>SUM(N1042:N1050)</f>
        <v>0</v>
      </c>
      <c r="E1051" s="426"/>
      <c r="F1051" s="426"/>
      <c r="G1051" s="426"/>
      <c r="H1051" s="426"/>
      <c r="I1051" s="426"/>
      <c r="J1051" s="427"/>
      <c r="K1051" s="255" t="s">
        <v>160</v>
      </c>
      <c r="L1051" s="198">
        <f>IF(ISERR((O1064+D1051)/D1040),"",(O1064+D1051)/D1040)</f>
      </c>
      <c r="M1051" s="231" t="s">
        <v>162</v>
      </c>
      <c r="N1051" s="231"/>
      <c r="O1051" s="231"/>
      <c r="P1051" s="239"/>
      <c r="Q1051" s="197"/>
      <c r="R1051" s="249" t="s">
        <v>196</v>
      </c>
      <c r="S1051" s="4"/>
      <c r="T1051" s="4"/>
      <c r="U1051" s="250"/>
    </row>
    <row r="1052" spans="2:21" ht="17.25" customHeight="1">
      <c r="B1052" s="237"/>
      <c r="C1052" s="96" t="s">
        <v>161</v>
      </c>
      <c r="D1052" s="428">
        <f>ROUNDDOWN(D1051*0.08,0)</f>
        <v>0</v>
      </c>
      <c r="E1052" s="429"/>
      <c r="F1052" s="429"/>
      <c r="G1052" s="429"/>
      <c r="H1052" s="429"/>
      <c r="I1052" s="429"/>
      <c r="J1052" s="430"/>
      <c r="K1052" s="256">
        <v>0.08</v>
      </c>
      <c r="L1052" s="260" t="s">
        <v>219</v>
      </c>
      <c r="M1052" s="231"/>
      <c r="N1052" s="231"/>
      <c r="O1052" s="231"/>
      <c r="P1052" s="239"/>
      <c r="Q1052" s="197"/>
      <c r="R1052" s="249" t="s">
        <v>199</v>
      </c>
      <c r="S1052" s="4"/>
      <c r="T1052" s="4"/>
      <c r="U1052" s="250"/>
    </row>
    <row r="1053" spans="2:21" ht="17.25" customHeight="1">
      <c r="B1053" s="237"/>
      <c r="C1053" s="97" t="s">
        <v>163</v>
      </c>
      <c r="D1053" s="410">
        <f>SUM(D1051:D1052)</f>
        <v>0</v>
      </c>
      <c r="E1053" s="411"/>
      <c r="F1053" s="411"/>
      <c r="G1053" s="411"/>
      <c r="H1053" s="411"/>
      <c r="I1053" s="411"/>
      <c r="J1053" s="412"/>
      <c r="K1053" s="226"/>
      <c r="L1053" s="226" t="s">
        <v>220</v>
      </c>
      <c r="M1053" s="226"/>
      <c r="N1053" s="226"/>
      <c r="O1053" s="226"/>
      <c r="P1053" s="238"/>
      <c r="R1053" s="249"/>
      <c r="S1053" s="4"/>
      <c r="T1053" s="4"/>
      <c r="U1053" s="250"/>
    </row>
    <row r="1054" spans="2:21" ht="18" customHeight="1">
      <c r="B1054" s="237"/>
      <c r="C1054" s="226"/>
      <c r="D1054" s="226"/>
      <c r="E1054" s="226"/>
      <c r="F1054" s="226"/>
      <c r="G1054" s="226"/>
      <c r="H1054" s="226"/>
      <c r="I1054" s="226"/>
      <c r="J1054" s="226"/>
      <c r="K1054" s="226"/>
      <c r="L1054" s="226"/>
      <c r="M1054" s="226"/>
      <c r="N1054" s="226"/>
      <c r="O1054" s="226"/>
      <c r="P1054" s="238"/>
      <c r="R1054" s="249" t="s">
        <v>201</v>
      </c>
      <c r="S1054" s="4"/>
      <c r="T1054" s="4"/>
      <c r="U1054" s="250"/>
    </row>
    <row r="1055" spans="2:21" ht="18" customHeight="1" thickBot="1">
      <c r="B1055" s="237"/>
      <c r="C1055" s="226"/>
      <c r="D1055" s="226" t="s">
        <v>164</v>
      </c>
      <c r="E1055" s="226"/>
      <c r="F1055" s="226"/>
      <c r="G1055" s="226"/>
      <c r="H1055" s="226"/>
      <c r="I1055" s="226"/>
      <c r="J1055" s="226"/>
      <c r="K1055" s="226"/>
      <c r="L1055" s="226"/>
      <c r="M1055" s="226"/>
      <c r="N1055" s="226"/>
      <c r="O1055" s="226"/>
      <c r="P1055" s="238"/>
      <c r="R1055" s="249" t="s">
        <v>200</v>
      </c>
      <c r="S1055" s="4"/>
      <c r="T1055" s="4"/>
      <c r="U1055" s="250"/>
    </row>
    <row r="1056" spans="2:21" ht="18" customHeight="1" thickBot="1" thickTop="1">
      <c r="B1056" s="237"/>
      <c r="C1056" s="226"/>
      <c r="D1056" s="413" t="s">
        <v>143</v>
      </c>
      <c r="E1056" s="414"/>
      <c r="F1056" s="414"/>
      <c r="G1056" s="414"/>
      <c r="H1056" s="414"/>
      <c r="I1056" s="414"/>
      <c r="J1056" s="415"/>
      <c r="K1056" s="120">
        <f>D1040</f>
        <v>0</v>
      </c>
      <c r="L1056" s="223"/>
      <c r="M1056" s="223"/>
      <c r="N1056" s="223"/>
      <c r="O1056" s="100"/>
      <c r="P1056" s="238"/>
      <c r="R1056" s="251" t="s">
        <v>202</v>
      </c>
      <c r="S1056" s="252"/>
      <c r="T1056" s="252"/>
      <c r="U1056" s="253"/>
    </row>
    <row r="1057" spans="2:16" ht="19.5" customHeight="1">
      <c r="B1057" s="237"/>
      <c r="C1057" s="226"/>
      <c r="D1057" s="416" t="s">
        <v>165</v>
      </c>
      <c r="E1057" s="417"/>
      <c r="F1057" s="417"/>
      <c r="G1057" s="417"/>
      <c r="H1057" s="417"/>
      <c r="I1057" s="417"/>
      <c r="J1057" s="418"/>
      <c r="K1057" s="118"/>
      <c r="L1057" s="95" t="s">
        <v>166</v>
      </c>
      <c r="M1057" s="104"/>
      <c r="N1057" s="95" t="s">
        <v>167</v>
      </c>
      <c r="O1057" s="106"/>
      <c r="P1057" s="238"/>
    </row>
    <row r="1058" spans="2:16" ht="19.5" customHeight="1">
      <c r="B1058" s="237"/>
      <c r="C1058" s="226"/>
      <c r="D1058" s="392" t="s">
        <v>168</v>
      </c>
      <c r="E1058" s="393"/>
      <c r="F1058" s="393"/>
      <c r="G1058" s="393"/>
      <c r="H1058" s="393"/>
      <c r="I1058" s="393"/>
      <c r="J1058" s="394"/>
      <c r="K1058" s="103"/>
      <c r="L1058" s="96" t="s">
        <v>169</v>
      </c>
      <c r="M1058" s="102"/>
      <c r="N1058" s="96" t="s">
        <v>170</v>
      </c>
      <c r="O1058" s="107"/>
      <c r="P1058" s="238"/>
    </row>
    <row r="1059" spans="2:16" ht="19.5" customHeight="1">
      <c r="B1059" s="237"/>
      <c r="C1059" s="226"/>
      <c r="D1059" s="392" t="s">
        <v>171</v>
      </c>
      <c r="E1059" s="393"/>
      <c r="F1059" s="393"/>
      <c r="G1059" s="393"/>
      <c r="H1059" s="393"/>
      <c r="I1059" s="393"/>
      <c r="J1059" s="394"/>
      <c r="K1059" s="103"/>
      <c r="L1059" s="96" t="s">
        <v>172</v>
      </c>
      <c r="M1059" s="102"/>
      <c r="N1059" s="96" t="s">
        <v>173</v>
      </c>
      <c r="O1059" s="107"/>
      <c r="P1059" s="238"/>
    </row>
    <row r="1060" spans="2:16" ht="19.5" customHeight="1">
      <c r="B1060" s="237"/>
      <c r="C1060" s="226"/>
      <c r="D1060" s="392" t="s">
        <v>174</v>
      </c>
      <c r="E1060" s="393"/>
      <c r="F1060" s="393"/>
      <c r="G1060" s="393"/>
      <c r="H1060" s="393"/>
      <c r="I1060" s="393"/>
      <c r="J1060" s="394"/>
      <c r="K1060" s="103"/>
      <c r="L1060" s="96" t="s">
        <v>175</v>
      </c>
      <c r="M1060" s="102"/>
      <c r="N1060" s="96" t="s">
        <v>176</v>
      </c>
      <c r="O1060" s="107"/>
      <c r="P1060" s="238"/>
    </row>
    <row r="1061" spans="2:16" ht="19.5" customHeight="1">
      <c r="B1061" s="237"/>
      <c r="C1061" s="226"/>
      <c r="D1061" s="392" t="s">
        <v>177</v>
      </c>
      <c r="E1061" s="393"/>
      <c r="F1061" s="393"/>
      <c r="G1061" s="393"/>
      <c r="H1061" s="393"/>
      <c r="I1061" s="393"/>
      <c r="J1061" s="394"/>
      <c r="K1061" s="103"/>
      <c r="L1061" s="96" t="s">
        <v>178</v>
      </c>
      <c r="M1061" s="102"/>
      <c r="N1061" s="96" t="s">
        <v>179</v>
      </c>
      <c r="O1061" s="107"/>
      <c r="P1061" s="238"/>
    </row>
    <row r="1062" spans="2:16" ht="19.5" customHeight="1">
      <c r="B1062" s="237"/>
      <c r="C1062" s="226"/>
      <c r="D1062" s="392" t="s">
        <v>180</v>
      </c>
      <c r="E1062" s="393"/>
      <c r="F1062" s="393"/>
      <c r="G1062" s="393"/>
      <c r="H1062" s="393"/>
      <c r="I1062" s="393"/>
      <c r="J1062" s="394"/>
      <c r="K1062" s="103"/>
      <c r="L1062" s="96" t="s">
        <v>181</v>
      </c>
      <c r="M1062" s="102"/>
      <c r="N1062" s="96" t="s">
        <v>182</v>
      </c>
      <c r="O1062" s="107"/>
      <c r="P1062" s="238"/>
    </row>
    <row r="1063" spans="2:16" ht="19.5" customHeight="1">
      <c r="B1063" s="237"/>
      <c r="C1063" s="226"/>
      <c r="D1063" s="392" t="s">
        <v>183</v>
      </c>
      <c r="E1063" s="393"/>
      <c r="F1063" s="393"/>
      <c r="G1063" s="393"/>
      <c r="H1063" s="393"/>
      <c r="I1063" s="393"/>
      <c r="J1063" s="394"/>
      <c r="K1063" s="103"/>
      <c r="L1063" s="96" t="s">
        <v>184</v>
      </c>
      <c r="M1063" s="102"/>
      <c r="N1063" s="108" t="s">
        <v>182</v>
      </c>
      <c r="O1063" s="109"/>
      <c r="P1063" s="238"/>
    </row>
    <row r="1064" spans="2:16" ht="19.5" customHeight="1" thickBot="1">
      <c r="B1064" s="237"/>
      <c r="C1064" s="226"/>
      <c r="D1064" s="392" t="s">
        <v>185</v>
      </c>
      <c r="E1064" s="393"/>
      <c r="F1064" s="393"/>
      <c r="G1064" s="393"/>
      <c r="H1064" s="393"/>
      <c r="I1064" s="393"/>
      <c r="J1064" s="394"/>
      <c r="K1064" s="103"/>
      <c r="L1064" s="96" t="s">
        <v>186</v>
      </c>
      <c r="M1064" s="102"/>
      <c r="N1064" s="98" t="s">
        <v>187</v>
      </c>
      <c r="O1064" s="110">
        <f>SUM(K1057:K1065,M1057:M1065,O1057:O1063)</f>
        <v>0</v>
      </c>
      <c r="P1064" s="238"/>
    </row>
    <row r="1065" spans="2:16" ht="19.5" customHeight="1" thickBot="1" thickTop="1">
      <c r="B1065" s="237"/>
      <c r="C1065" s="226"/>
      <c r="D1065" s="407" t="s">
        <v>188</v>
      </c>
      <c r="E1065" s="408"/>
      <c r="F1065" s="408"/>
      <c r="G1065" s="408"/>
      <c r="H1065" s="408"/>
      <c r="I1065" s="408"/>
      <c r="J1065" s="409"/>
      <c r="K1065" s="119"/>
      <c r="L1065" s="101" t="s">
        <v>189</v>
      </c>
      <c r="M1065" s="105"/>
      <c r="N1065" s="99" t="s">
        <v>190</v>
      </c>
      <c r="O1065" s="111">
        <f>IF(D1040="単価契約",0,K1056-O1064)</f>
        <v>0</v>
      </c>
      <c r="P1065" s="238"/>
    </row>
    <row r="1066" spans="2:16" ht="19.5" customHeight="1" thickBot="1" thickTop="1">
      <c r="B1066" s="240"/>
      <c r="C1066" s="241"/>
      <c r="D1066" s="241"/>
      <c r="E1066" s="241"/>
      <c r="F1066" s="241"/>
      <c r="G1066" s="241"/>
      <c r="H1066" s="241"/>
      <c r="I1066" s="241"/>
      <c r="J1066" s="241"/>
      <c r="K1066" s="241"/>
      <c r="L1066" s="241"/>
      <c r="M1066" s="241"/>
      <c r="N1066" s="241"/>
      <c r="O1066" s="241"/>
      <c r="P1066" s="242"/>
    </row>
    <row r="1067" ht="19.5" customHeight="1">
      <c r="C1067" s="436" t="s">
        <v>120</v>
      </c>
    </row>
    <row r="1068" ht="19.5" customHeight="1">
      <c r="C1068" s="436"/>
    </row>
    <row r="1069" ht="19.5" customHeight="1">
      <c r="C1069" s="436"/>
    </row>
    <row r="1070" ht="19.5" customHeight="1">
      <c r="C1070" s="436"/>
    </row>
    <row r="1071" ht="19.5" customHeight="1">
      <c r="C1071" s="436"/>
    </row>
    <row r="1072" ht="19.5" customHeight="1">
      <c r="C1072" s="436"/>
    </row>
    <row r="1073" ht="19.5" customHeight="1">
      <c r="C1073" s="436"/>
    </row>
    <row r="1074" ht="19.5" customHeight="1">
      <c r="C1074" s="436"/>
    </row>
    <row r="1075" ht="19.5" customHeight="1">
      <c r="C1075" s="436"/>
    </row>
    <row r="1076" ht="19.5" customHeight="1">
      <c r="C1076" s="436"/>
    </row>
    <row r="1077" ht="12" customHeight="1">
      <c r="C1077" s="436"/>
    </row>
    <row r="1078" ht="12" customHeight="1">
      <c r="C1078" s="436"/>
    </row>
    <row r="1079" ht="12" customHeight="1">
      <c r="C1079" s="436"/>
    </row>
    <row r="1080" ht="12" customHeight="1">
      <c r="C1080" s="436"/>
    </row>
    <row r="1081" ht="12" customHeight="1">
      <c r="C1081" s="436"/>
    </row>
    <row r="1082" ht="12" customHeight="1">
      <c r="C1082" s="436"/>
    </row>
    <row r="1083" ht="12" customHeight="1">
      <c r="C1083" s="436"/>
    </row>
    <row r="1084" ht="12" customHeight="1">
      <c r="C1084" s="436"/>
    </row>
    <row r="1085" ht="12" customHeight="1">
      <c r="C1085" s="436"/>
    </row>
    <row r="1086" ht="12" customHeight="1">
      <c r="C1086" s="437"/>
    </row>
    <row r="1087" spans="2:20" ht="17.25" customHeight="1" thickBot="1">
      <c r="B1087" s="80"/>
      <c r="C1087" s="388" t="s">
        <v>118</v>
      </c>
      <c r="D1087" s="388"/>
      <c r="E1087" s="388"/>
      <c r="F1087" s="388"/>
      <c r="G1087" s="388"/>
      <c r="H1087" s="388"/>
      <c r="I1087" s="390">
        <f>I1030+1</f>
        <v>20</v>
      </c>
      <c r="J1087" s="390"/>
      <c r="K1087" s="81"/>
      <c r="L1087" s="81"/>
      <c r="M1087" s="81"/>
      <c r="N1087" s="81"/>
      <c r="O1087" s="81"/>
      <c r="P1087" s="82"/>
      <c r="T1087" s="1" t="s">
        <v>206</v>
      </c>
    </row>
    <row r="1088" spans="2:20" ht="17.25" customHeight="1" thickTop="1">
      <c r="B1088" s="2"/>
      <c r="C1088" s="389"/>
      <c r="D1088" s="389"/>
      <c r="E1088" s="389"/>
      <c r="F1088" s="389"/>
      <c r="G1088" s="389"/>
      <c r="H1088" s="389"/>
      <c r="I1088" s="391"/>
      <c r="J1088" s="391"/>
      <c r="K1088" s="4"/>
      <c r="L1088" s="395" t="s">
        <v>119</v>
      </c>
      <c r="M1088" s="396"/>
      <c r="N1088" s="396"/>
      <c r="O1088" s="396"/>
      <c r="P1088" s="397"/>
      <c r="T1088" s="1" t="s">
        <v>207</v>
      </c>
    </row>
    <row r="1089" spans="2:16" ht="9.75" customHeight="1">
      <c r="B1089" s="2"/>
      <c r="C1089" s="4"/>
      <c r="D1089" s="4"/>
      <c r="E1089" s="4"/>
      <c r="F1089" s="4"/>
      <c r="G1089" s="4"/>
      <c r="H1089" s="4"/>
      <c r="I1089" s="4"/>
      <c r="J1089" s="4"/>
      <c r="K1089" s="4"/>
      <c r="L1089" s="398"/>
      <c r="M1089" s="399"/>
      <c r="N1089" s="399"/>
      <c r="O1089" s="399"/>
      <c r="P1089" s="400"/>
    </row>
    <row r="1090" spans="2:16" ht="17.25" customHeight="1">
      <c r="B1090" s="2"/>
      <c r="C1090" s="78" t="s">
        <v>15</v>
      </c>
      <c r="D1090" s="404">
        <v>44135</v>
      </c>
      <c r="E1090" s="405"/>
      <c r="F1090" s="405"/>
      <c r="G1090" s="405"/>
      <c r="H1090" s="405"/>
      <c r="I1090" s="406"/>
      <c r="J1090" s="121"/>
      <c r="K1090" s="4"/>
      <c r="L1090" s="398"/>
      <c r="M1090" s="399"/>
      <c r="N1090" s="399"/>
      <c r="O1090" s="399"/>
      <c r="P1090" s="400"/>
    </row>
    <row r="1091" spans="2:16" ht="11.25" customHeight="1" thickBot="1">
      <c r="B1091" s="2"/>
      <c r="C1091" s="81"/>
      <c r="D1091" s="81"/>
      <c r="E1091" s="81"/>
      <c r="F1091" s="81"/>
      <c r="G1091" s="81"/>
      <c r="H1091" s="81"/>
      <c r="I1091" s="93"/>
      <c r="J1091" s="94"/>
      <c r="K1091" s="4"/>
      <c r="L1091" s="401"/>
      <c r="M1091" s="402"/>
      <c r="N1091" s="402"/>
      <c r="O1091" s="402"/>
      <c r="P1091" s="403"/>
    </row>
    <row r="1092" spans="2:20" ht="12" customHeight="1" thickTop="1">
      <c r="B1092" s="2"/>
      <c r="C1092" s="4"/>
      <c r="D1092" s="4"/>
      <c r="E1092" s="4"/>
      <c r="F1092" s="4"/>
      <c r="G1092" s="4"/>
      <c r="H1092" s="4"/>
      <c r="I1092" s="4"/>
      <c r="J1092" s="4"/>
      <c r="K1092" s="4"/>
      <c r="L1092" s="112"/>
      <c r="M1092" s="112"/>
      <c r="N1092" s="112"/>
      <c r="O1092" s="112"/>
      <c r="P1092" s="3"/>
      <c r="Q1092" s="90"/>
      <c r="R1092" s="90"/>
      <c r="S1092" s="90"/>
      <c r="T1092" s="90"/>
    </row>
    <row r="1093" spans="2:20" ht="17.25" customHeight="1" thickBot="1">
      <c r="B1093" s="2"/>
      <c r="C1093" s="4" t="s">
        <v>69</v>
      </c>
      <c r="D1093" s="4"/>
      <c r="E1093" s="4"/>
      <c r="F1093" s="4"/>
      <c r="G1093" s="4"/>
      <c r="H1093" s="4"/>
      <c r="I1093" s="4"/>
      <c r="J1093" s="4"/>
      <c r="K1093" s="4"/>
      <c r="L1093" s="112"/>
      <c r="M1093" s="112"/>
      <c r="N1093" s="112"/>
      <c r="O1093" s="112"/>
      <c r="P1093" s="3"/>
      <c r="Q1093" s="90"/>
      <c r="R1093" s="90"/>
      <c r="S1093" s="90"/>
      <c r="T1093" s="90"/>
    </row>
    <row r="1094" spans="2:19" ht="17.25" customHeight="1">
      <c r="B1094" s="243" t="s">
        <v>194</v>
      </c>
      <c r="C1094" s="232" t="s">
        <v>139</v>
      </c>
      <c r="D1094" s="382"/>
      <c r="E1094" s="383"/>
      <c r="F1094" s="383"/>
      <c r="G1094" s="383"/>
      <c r="H1094" s="383"/>
      <c r="I1094" s="383"/>
      <c r="J1094" s="384"/>
      <c r="K1094" s="233"/>
      <c r="L1094" s="234"/>
      <c r="M1094" s="235" t="s">
        <v>140</v>
      </c>
      <c r="N1094" s="233"/>
      <c r="O1094" s="233"/>
      <c r="P1094" s="236"/>
      <c r="R1094" s="244"/>
      <c r="S1094" s="4" t="s">
        <v>197</v>
      </c>
    </row>
    <row r="1095" spans="2:19" ht="17.25" customHeight="1">
      <c r="B1095" s="237"/>
      <c r="C1095" s="78" t="s">
        <v>141</v>
      </c>
      <c r="D1095" s="274"/>
      <c r="E1095" s="275"/>
      <c r="F1095" s="275"/>
      <c r="G1095" s="275"/>
      <c r="H1095" s="275"/>
      <c r="I1095" s="275"/>
      <c r="J1095" s="275"/>
      <c r="K1095" s="275"/>
      <c r="L1095" s="276"/>
      <c r="M1095" s="438" t="s">
        <v>259</v>
      </c>
      <c r="N1095" s="439"/>
      <c r="O1095" s="439"/>
      <c r="P1095" s="238"/>
      <c r="R1095" s="245"/>
      <c r="S1095" s="1" t="s">
        <v>198</v>
      </c>
    </row>
    <row r="1096" spans="2:16" ht="17.25" customHeight="1" thickBot="1">
      <c r="B1096" s="237"/>
      <c r="C1096" s="78" t="s">
        <v>142</v>
      </c>
      <c r="D1096" s="385"/>
      <c r="E1096" s="386"/>
      <c r="F1096" s="386"/>
      <c r="G1096" s="386"/>
      <c r="H1096" s="387"/>
      <c r="I1096" s="228"/>
      <c r="J1096" s="229"/>
      <c r="K1096" s="266" t="str">
        <f>TEXT(D1096,"00000")</f>
        <v>00000</v>
      </c>
      <c r="L1096" s="227"/>
      <c r="M1096" s="226"/>
      <c r="N1096" s="226"/>
      <c r="O1096" s="226"/>
      <c r="P1096" s="238"/>
    </row>
    <row r="1097" spans="2:21" ht="17.25" customHeight="1">
      <c r="B1097" s="237"/>
      <c r="C1097" s="78" t="s">
        <v>143</v>
      </c>
      <c r="D1097" s="431"/>
      <c r="E1097" s="432"/>
      <c r="F1097" s="432"/>
      <c r="G1097" s="432"/>
      <c r="H1097" s="432"/>
      <c r="I1097" s="432"/>
      <c r="J1097" s="433"/>
      <c r="K1097" s="226" t="s">
        <v>144</v>
      </c>
      <c r="L1097" s="230"/>
      <c r="M1097" s="226"/>
      <c r="N1097" s="226"/>
      <c r="O1097" s="226"/>
      <c r="P1097" s="238"/>
      <c r="R1097" s="246" t="s">
        <v>192</v>
      </c>
      <c r="S1097" s="247"/>
      <c r="T1097" s="247"/>
      <c r="U1097" s="248"/>
    </row>
    <row r="1098" spans="2:21" ht="17.25" customHeight="1">
      <c r="B1098" s="237"/>
      <c r="C1098" s="78"/>
      <c r="D1098" s="434" t="s">
        <v>145</v>
      </c>
      <c r="E1098" s="435"/>
      <c r="F1098" s="435"/>
      <c r="G1098" s="435"/>
      <c r="H1098" s="435"/>
      <c r="I1098" s="435"/>
      <c r="J1098" s="435"/>
      <c r="K1098" s="224" t="s">
        <v>146</v>
      </c>
      <c r="L1098" s="224" t="s">
        <v>147</v>
      </c>
      <c r="M1098" s="224" t="s">
        <v>148</v>
      </c>
      <c r="N1098" s="123" t="s">
        <v>149</v>
      </c>
      <c r="O1098" s="226"/>
      <c r="P1098" s="238"/>
      <c r="R1098" s="249"/>
      <c r="S1098" s="4" t="s">
        <v>193</v>
      </c>
      <c r="T1098" s="4"/>
      <c r="U1098" s="250"/>
    </row>
    <row r="1099" spans="2:21" ht="17.25" customHeight="1">
      <c r="B1099" s="237"/>
      <c r="C1099" s="78" t="s">
        <v>150</v>
      </c>
      <c r="D1099" s="423"/>
      <c r="E1099" s="424"/>
      <c r="F1099" s="424"/>
      <c r="G1099" s="424"/>
      <c r="H1099" s="424"/>
      <c r="I1099" s="424"/>
      <c r="J1099" s="424"/>
      <c r="K1099" s="221"/>
      <c r="L1099" s="124"/>
      <c r="M1099" s="124"/>
      <c r="N1099" s="122"/>
      <c r="O1099" s="225"/>
      <c r="P1099" s="238"/>
      <c r="Q1099" s="4"/>
      <c r="R1099" s="249" t="s">
        <v>195</v>
      </c>
      <c r="S1099" s="4"/>
      <c r="T1099" s="4"/>
      <c r="U1099" s="250"/>
    </row>
    <row r="1100" spans="2:21" ht="17.25" customHeight="1">
      <c r="B1100" s="237"/>
      <c r="C1100" s="78" t="s">
        <v>151</v>
      </c>
      <c r="D1100" s="423"/>
      <c r="E1100" s="424"/>
      <c r="F1100" s="424"/>
      <c r="G1100" s="424"/>
      <c r="H1100" s="424"/>
      <c r="I1100" s="424"/>
      <c r="J1100" s="424"/>
      <c r="K1100" s="221"/>
      <c r="L1100" s="124"/>
      <c r="M1100" s="124"/>
      <c r="N1100" s="122"/>
      <c r="O1100" s="225"/>
      <c r="P1100" s="238"/>
      <c r="Q1100" s="4"/>
      <c r="R1100" s="249"/>
      <c r="S1100" s="4"/>
      <c r="T1100" s="4"/>
      <c r="U1100" s="250"/>
    </row>
    <row r="1101" spans="2:21" ht="17.25" customHeight="1">
      <c r="B1101" s="237"/>
      <c r="C1101" s="78" t="s">
        <v>152</v>
      </c>
      <c r="D1101" s="419"/>
      <c r="E1101" s="420"/>
      <c r="F1101" s="420"/>
      <c r="G1101" s="420"/>
      <c r="H1101" s="420"/>
      <c r="I1101" s="420"/>
      <c r="J1101" s="420"/>
      <c r="K1101" s="222"/>
      <c r="L1101" s="125"/>
      <c r="M1101" s="125"/>
      <c r="N1101" s="122"/>
      <c r="O1101" s="225"/>
      <c r="P1101" s="238"/>
      <c r="Q1101" s="4"/>
      <c r="R1101" s="249"/>
      <c r="S1101" s="4"/>
      <c r="T1101" s="4"/>
      <c r="U1101" s="250"/>
    </row>
    <row r="1102" spans="2:21" ht="17.25" customHeight="1">
      <c r="B1102" s="237"/>
      <c r="C1102" s="78" t="s">
        <v>153</v>
      </c>
      <c r="D1102" s="419"/>
      <c r="E1102" s="420"/>
      <c r="F1102" s="420"/>
      <c r="G1102" s="420"/>
      <c r="H1102" s="420"/>
      <c r="I1102" s="420"/>
      <c r="J1102" s="420"/>
      <c r="K1102" s="222"/>
      <c r="L1102" s="125"/>
      <c r="M1102" s="125"/>
      <c r="N1102" s="122"/>
      <c r="O1102" s="225"/>
      <c r="P1102" s="238"/>
      <c r="Q1102" s="4"/>
      <c r="R1102" s="249"/>
      <c r="S1102" s="4"/>
      <c r="T1102" s="4"/>
      <c r="U1102" s="250"/>
    </row>
    <row r="1103" spans="2:21" ht="17.25" customHeight="1">
      <c r="B1103" s="237"/>
      <c r="C1103" s="78" t="s">
        <v>154</v>
      </c>
      <c r="D1103" s="419"/>
      <c r="E1103" s="420"/>
      <c r="F1103" s="420"/>
      <c r="G1103" s="420"/>
      <c r="H1103" s="420"/>
      <c r="I1103" s="420"/>
      <c r="J1103" s="420"/>
      <c r="K1103" s="222"/>
      <c r="L1103" s="125"/>
      <c r="M1103" s="125"/>
      <c r="N1103" s="122"/>
      <c r="O1103" s="225"/>
      <c r="P1103" s="238"/>
      <c r="Q1103" s="4"/>
      <c r="R1103" s="249"/>
      <c r="S1103" s="4"/>
      <c r="T1103" s="4"/>
      <c r="U1103" s="250"/>
    </row>
    <row r="1104" spans="2:21" ht="17.25" customHeight="1">
      <c r="B1104" s="237"/>
      <c r="C1104" s="78" t="s">
        <v>155</v>
      </c>
      <c r="D1104" s="423"/>
      <c r="E1104" s="424"/>
      <c r="F1104" s="424"/>
      <c r="G1104" s="424"/>
      <c r="H1104" s="424"/>
      <c r="I1104" s="424"/>
      <c r="J1104" s="424"/>
      <c r="K1104" s="221"/>
      <c r="L1104" s="124"/>
      <c r="M1104" s="124"/>
      <c r="N1104" s="122"/>
      <c r="O1104" s="225"/>
      <c r="P1104" s="238"/>
      <c r="Q1104" s="4"/>
      <c r="R1104" s="249"/>
      <c r="S1104" s="4"/>
      <c r="T1104" s="4"/>
      <c r="U1104" s="250"/>
    </row>
    <row r="1105" spans="2:21" ht="17.25" customHeight="1">
      <c r="B1105" s="237"/>
      <c r="C1105" s="78" t="s">
        <v>156</v>
      </c>
      <c r="D1105" s="423"/>
      <c r="E1105" s="424"/>
      <c r="F1105" s="424"/>
      <c r="G1105" s="424"/>
      <c r="H1105" s="424"/>
      <c r="I1105" s="424"/>
      <c r="J1105" s="424"/>
      <c r="K1105" s="221"/>
      <c r="L1105" s="124"/>
      <c r="M1105" s="124"/>
      <c r="N1105" s="122"/>
      <c r="O1105" s="225"/>
      <c r="P1105" s="238"/>
      <c r="Q1105" s="4"/>
      <c r="R1105" s="249"/>
      <c r="S1105" s="4"/>
      <c r="T1105" s="4"/>
      <c r="U1105" s="250"/>
    </row>
    <row r="1106" spans="2:21" ht="17.25" customHeight="1">
      <c r="B1106" s="237"/>
      <c r="C1106" s="78" t="s">
        <v>157</v>
      </c>
      <c r="D1106" s="423"/>
      <c r="E1106" s="424"/>
      <c r="F1106" s="424"/>
      <c r="G1106" s="424"/>
      <c r="H1106" s="424"/>
      <c r="I1106" s="424"/>
      <c r="J1106" s="424"/>
      <c r="K1106" s="221"/>
      <c r="L1106" s="124"/>
      <c r="M1106" s="124"/>
      <c r="N1106" s="122"/>
      <c r="O1106" s="225"/>
      <c r="P1106" s="238"/>
      <c r="Q1106" s="4"/>
      <c r="R1106" s="249"/>
      <c r="S1106" s="4"/>
      <c r="T1106" s="4"/>
      <c r="U1106" s="250"/>
    </row>
    <row r="1107" spans="2:21" ht="17.25" customHeight="1">
      <c r="B1107" s="237"/>
      <c r="C1107" s="78" t="s">
        <v>158</v>
      </c>
      <c r="D1107" s="419"/>
      <c r="E1107" s="420"/>
      <c r="F1107" s="420"/>
      <c r="G1107" s="420"/>
      <c r="H1107" s="420"/>
      <c r="I1107" s="420"/>
      <c r="J1107" s="420"/>
      <c r="K1107" s="222"/>
      <c r="L1107" s="125"/>
      <c r="M1107" s="125"/>
      <c r="N1107" s="122"/>
      <c r="O1107" s="225"/>
      <c r="P1107" s="238"/>
      <c r="Q1107" s="4"/>
      <c r="R1107" s="249"/>
      <c r="S1107" s="4"/>
      <c r="T1107" s="4"/>
      <c r="U1107" s="250"/>
    </row>
    <row r="1108" spans="2:21" ht="17.25" customHeight="1">
      <c r="B1108" s="237"/>
      <c r="C1108" s="95" t="s">
        <v>159</v>
      </c>
      <c r="D1108" s="425">
        <f>SUM(N1099:N1107)</f>
        <v>0</v>
      </c>
      <c r="E1108" s="426"/>
      <c r="F1108" s="426"/>
      <c r="G1108" s="426"/>
      <c r="H1108" s="426"/>
      <c r="I1108" s="426"/>
      <c r="J1108" s="427"/>
      <c r="K1108" s="255" t="s">
        <v>160</v>
      </c>
      <c r="L1108" s="198">
        <f>IF(ISERR((O1121+D1108)/D1097),"",(O1121+D1108)/D1097)</f>
      </c>
      <c r="M1108" s="231" t="s">
        <v>162</v>
      </c>
      <c r="N1108" s="231"/>
      <c r="O1108" s="231"/>
      <c r="P1108" s="239"/>
      <c r="Q1108" s="197"/>
      <c r="R1108" s="249" t="s">
        <v>196</v>
      </c>
      <c r="S1108" s="4"/>
      <c r="T1108" s="4"/>
      <c r="U1108" s="250"/>
    </row>
    <row r="1109" spans="2:21" ht="17.25" customHeight="1">
      <c r="B1109" s="237"/>
      <c r="C1109" s="96" t="s">
        <v>161</v>
      </c>
      <c r="D1109" s="428">
        <f>ROUNDDOWN(D1108*0.08,0)</f>
        <v>0</v>
      </c>
      <c r="E1109" s="429"/>
      <c r="F1109" s="429"/>
      <c r="G1109" s="429"/>
      <c r="H1109" s="429"/>
      <c r="I1109" s="429"/>
      <c r="J1109" s="430"/>
      <c r="K1109" s="256">
        <v>0.08</v>
      </c>
      <c r="L1109" s="260" t="s">
        <v>219</v>
      </c>
      <c r="M1109" s="231"/>
      <c r="N1109" s="231"/>
      <c r="O1109" s="231"/>
      <c r="P1109" s="239"/>
      <c r="Q1109" s="197"/>
      <c r="R1109" s="249" t="s">
        <v>199</v>
      </c>
      <c r="S1109" s="4"/>
      <c r="T1109" s="4"/>
      <c r="U1109" s="250"/>
    </row>
    <row r="1110" spans="2:21" ht="17.25" customHeight="1">
      <c r="B1110" s="237"/>
      <c r="C1110" s="97" t="s">
        <v>163</v>
      </c>
      <c r="D1110" s="410">
        <f>SUM(D1108:D1109)</f>
        <v>0</v>
      </c>
      <c r="E1110" s="411"/>
      <c r="F1110" s="411"/>
      <c r="G1110" s="411"/>
      <c r="H1110" s="411"/>
      <c r="I1110" s="411"/>
      <c r="J1110" s="412"/>
      <c r="K1110" s="226"/>
      <c r="L1110" s="226" t="s">
        <v>220</v>
      </c>
      <c r="M1110" s="226"/>
      <c r="N1110" s="226"/>
      <c r="O1110" s="226"/>
      <c r="P1110" s="238"/>
      <c r="R1110" s="249"/>
      <c r="S1110" s="4"/>
      <c r="T1110" s="4"/>
      <c r="U1110" s="250"/>
    </row>
    <row r="1111" spans="2:21" ht="18" customHeight="1">
      <c r="B1111" s="237"/>
      <c r="C1111" s="226"/>
      <c r="D1111" s="226"/>
      <c r="E1111" s="226"/>
      <c r="F1111" s="226"/>
      <c r="G1111" s="226"/>
      <c r="H1111" s="226"/>
      <c r="I1111" s="226"/>
      <c r="J1111" s="226"/>
      <c r="K1111" s="226"/>
      <c r="L1111" s="226"/>
      <c r="M1111" s="226"/>
      <c r="N1111" s="226"/>
      <c r="O1111" s="226"/>
      <c r="P1111" s="238"/>
      <c r="R1111" s="249" t="s">
        <v>201</v>
      </c>
      <c r="S1111" s="4"/>
      <c r="T1111" s="4"/>
      <c r="U1111" s="250"/>
    </row>
    <row r="1112" spans="2:21" ht="18" customHeight="1" thickBot="1">
      <c r="B1112" s="237"/>
      <c r="C1112" s="226"/>
      <c r="D1112" s="226" t="s">
        <v>164</v>
      </c>
      <c r="E1112" s="226"/>
      <c r="F1112" s="226"/>
      <c r="G1112" s="226"/>
      <c r="H1112" s="226"/>
      <c r="I1112" s="226"/>
      <c r="J1112" s="226"/>
      <c r="K1112" s="226"/>
      <c r="L1112" s="226"/>
      <c r="M1112" s="226"/>
      <c r="N1112" s="226"/>
      <c r="O1112" s="226"/>
      <c r="P1112" s="238"/>
      <c r="R1112" s="249" t="s">
        <v>200</v>
      </c>
      <c r="S1112" s="4"/>
      <c r="T1112" s="4"/>
      <c r="U1112" s="250"/>
    </row>
    <row r="1113" spans="2:21" ht="18" customHeight="1" thickBot="1" thickTop="1">
      <c r="B1113" s="237"/>
      <c r="C1113" s="226"/>
      <c r="D1113" s="413" t="s">
        <v>143</v>
      </c>
      <c r="E1113" s="414"/>
      <c r="F1113" s="414"/>
      <c r="G1113" s="414"/>
      <c r="H1113" s="414"/>
      <c r="I1113" s="414"/>
      <c r="J1113" s="415"/>
      <c r="K1113" s="120">
        <f>D1097</f>
        <v>0</v>
      </c>
      <c r="L1113" s="223"/>
      <c r="M1113" s="223"/>
      <c r="N1113" s="223"/>
      <c r="O1113" s="100"/>
      <c r="P1113" s="238"/>
      <c r="R1113" s="251" t="s">
        <v>202</v>
      </c>
      <c r="S1113" s="252"/>
      <c r="T1113" s="252"/>
      <c r="U1113" s="253"/>
    </row>
    <row r="1114" spans="2:16" ht="19.5" customHeight="1">
      <c r="B1114" s="237"/>
      <c r="C1114" s="226"/>
      <c r="D1114" s="416" t="s">
        <v>165</v>
      </c>
      <c r="E1114" s="417"/>
      <c r="F1114" s="417"/>
      <c r="G1114" s="417"/>
      <c r="H1114" s="417"/>
      <c r="I1114" s="417"/>
      <c r="J1114" s="418"/>
      <c r="K1114" s="118"/>
      <c r="L1114" s="95" t="s">
        <v>166</v>
      </c>
      <c r="M1114" s="104"/>
      <c r="N1114" s="95" t="s">
        <v>167</v>
      </c>
      <c r="O1114" s="106"/>
      <c r="P1114" s="238"/>
    </row>
    <row r="1115" spans="2:16" ht="19.5" customHeight="1">
      <c r="B1115" s="237"/>
      <c r="C1115" s="226"/>
      <c r="D1115" s="392" t="s">
        <v>168</v>
      </c>
      <c r="E1115" s="393"/>
      <c r="F1115" s="393"/>
      <c r="G1115" s="393"/>
      <c r="H1115" s="393"/>
      <c r="I1115" s="393"/>
      <c r="J1115" s="394"/>
      <c r="K1115" s="103"/>
      <c r="L1115" s="96" t="s">
        <v>169</v>
      </c>
      <c r="M1115" s="102"/>
      <c r="N1115" s="96" t="s">
        <v>170</v>
      </c>
      <c r="O1115" s="107"/>
      <c r="P1115" s="238"/>
    </row>
    <row r="1116" spans="2:16" ht="19.5" customHeight="1">
      <c r="B1116" s="237"/>
      <c r="C1116" s="226"/>
      <c r="D1116" s="392" t="s">
        <v>171</v>
      </c>
      <c r="E1116" s="393"/>
      <c r="F1116" s="393"/>
      <c r="G1116" s="393"/>
      <c r="H1116" s="393"/>
      <c r="I1116" s="393"/>
      <c r="J1116" s="394"/>
      <c r="K1116" s="103"/>
      <c r="L1116" s="96" t="s">
        <v>172</v>
      </c>
      <c r="M1116" s="102"/>
      <c r="N1116" s="96" t="s">
        <v>173</v>
      </c>
      <c r="O1116" s="107"/>
      <c r="P1116" s="238"/>
    </row>
    <row r="1117" spans="2:16" ht="19.5" customHeight="1">
      <c r="B1117" s="237"/>
      <c r="C1117" s="226"/>
      <c r="D1117" s="392" t="s">
        <v>174</v>
      </c>
      <c r="E1117" s="393"/>
      <c r="F1117" s="393"/>
      <c r="G1117" s="393"/>
      <c r="H1117" s="393"/>
      <c r="I1117" s="393"/>
      <c r="J1117" s="394"/>
      <c r="K1117" s="103"/>
      <c r="L1117" s="96" t="s">
        <v>175</v>
      </c>
      <c r="M1117" s="102"/>
      <c r="N1117" s="96" t="s">
        <v>176</v>
      </c>
      <c r="O1117" s="107"/>
      <c r="P1117" s="238"/>
    </row>
    <row r="1118" spans="2:16" ht="19.5" customHeight="1">
      <c r="B1118" s="237"/>
      <c r="C1118" s="226"/>
      <c r="D1118" s="392" t="s">
        <v>177</v>
      </c>
      <c r="E1118" s="393"/>
      <c r="F1118" s="393"/>
      <c r="G1118" s="393"/>
      <c r="H1118" s="393"/>
      <c r="I1118" s="393"/>
      <c r="J1118" s="394"/>
      <c r="K1118" s="103"/>
      <c r="L1118" s="96" t="s">
        <v>178</v>
      </c>
      <c r="M1118" s="102"/>
      <c r="N1118" s="96" t="s">
        <v>179</v>
      </c>
      <c r="O1118" s="107"/>
      <c r="P1118" s="238"/>
    </row>
    <row r="1119" spans="2:16" ht="19.5" customHeight="1">
      <c r="B1119" s="237"/>
      <c r="C1119" s="226"/>
      <c r="D1119" s="392" t="s">
        <v>180</v>
      </c>
      <c r="E1119" s="393"/>
      <c r="F1119" s="393"/>
      <c r="G1119" s="393"/>
      <c r="H1119" s="393"/>
      <c r="I1119" s="393"/>
      <c r="J1119" s="394"/>
      <c r="K1119" s="103"/>
      <c r="L1119" s="96" t="s">
        <v>181</v>
      </c>
      <c r="M1119" s="102"/>
      <c r="N1119" s="96" t="s">
        <v>182</v>
      </c>
      <c r="O1119" s="107"/>
      <c r="P1119" s="238"/>
    </row>
    <row r="1120" spans="2:16" ht="19.5" customHeight="1">
      <c r="B1120" s="237"/>
      <c r="C1120" s="226"/>
      <c r="D1120" s="392" t="s">
        <v>183</v>
      </c>
      <c r="E1120" s="393"/>
      <c r="F1120" s="393"/>
      <c r="G1120" s="393"/>
      <c r="H1120" s="393"/>
      <c r="I1120" s="393"/>
      <c r="J1120" s="394"/>
      <c r="K1120" s="103"/>
      <c r="L1120" s="96" t="s">
        <v>184</v>
      </c>
      <c r="M1120" s="102"/>
      <c r="N1120" s="108" t="s">
        <v>182</v>
      </c>
      <c r="O1120" s="109"/>
      <c r="P1120" s="238"/>
    </row>
    <row r="1121" spans="2:16" ht="19.5" customHeight="1" thickBot="1">
      <c r="B1121" s="237"/>
      <c r="C1121" s="226"/>
      <c r="D1121" s="392" t="s">
        <v>185</v>
      </c>
      <c r="E1121" s="393"/>
      <c r="F1121" s="393"/>
      <c r="G1121" s="393"/>
      <c r="H1121" s="393"/>
      <c r="I1121" s="393"/>
      <c r="J1121" s="394"/>
      <c r="K1121" s="103"/>
      <c r="L1121" s="96" t="s">
        <v>186</v>
      </c>
      <c r="M1121" s="102"/>
      <c r="N1121" s="98" t="s">
        <v>187</v>
      </c>
      <c r="O1121" s="110">
        <f>SUM(K1114:K1122,M1114:M1122,O1114:O1120)</f>
        <v>0</v>
      </c>
      <c r="P1121" s="238"/>
    </row>
    <row r="1122" spans="2:16" ht="19.5" customHeight="1" thickBot="1" thickTop="1">
      <c r="B1122" s="237"/>
      <c r="C1122" s="226"/>
      <c r="D1122" s="407" t="s">
        <v>188</v>
      </c>
      <c r="E1122" s="408"/>
      <c r="F1122" s="408"/>
      <c r="G1122" s="408"/>
      <c r="H1122" s="408"/>
      <c r="I1122" s="408"/>
      <c r="J1122" s="409"/>
      <c r="K1122" s="119"/>
      <c r="L1122" s="101" t="s">
        <v>189</v>
      </c>
      <c r="M1122" s="105"/>
      <c r="N1122" s="99" t="s">
        <v>190</v>
      </c>
      <c r="O1122" s="111">
        <f>IF(D1097="単価契約",0,K1113-O1121)</f>
        <v>0</v>
      </c>
      <c r="P1122" s="238"/>
    </row>
    <row r="1123" spans="2:16" ht="19.5" customHeight="1" thickBot="1" thickTop="1">
      <c r="B1123" s="240"/>
      <c r="C1123" s="241"/>
      <c r="D1123" s="241"/>
      <c r="E1123" s="241"/>
      <c r="F1123" s="241"/>
      <c r="G1123" s="241"/>
      <c r="H1123" s="241"/>
      <c r="I1123" s="241"/>
      <c r="J1123" s="241"/>
      <c r="K1123" s="241"/>
      <c r="L1123" s="241"/>
      <c r="M1123" s="241"/>
      <c r="N1123" s="241"/>
      <c r="O1123" s="241"/>
      <c r="P1123" s="242"/>
    </row>
    <row r="1124" ht="19.5" customHeight="1">
      <c r="C1124" s="436" t="s">
        <v>120</v>
      </c>
    </row>
    <row r="1125" ht="19.5" customHeight="1">
      <c r="C1125" s="436"/>
    </row>
    <row r="1126" ht="19.5" customHeight="1">
      <c r="C1126" s="436"/>
    </row>
    <row r="1127" ht="19.5" customHeight="1">
      <c r="C1127" s="436"/>
    </row>
    <row r="1128" ht="19.5" customHeight="1">
      <c r="C1128" s="436"/>
    </row>
    <row r="1129" ht="19.5" customHeight="1">
      <c r="C1129" s="436"/>
    </row>
    <row r="1130" ht="19.5" customHeight="1">
      <c r="C1130" s="436"/>
    </row>
    <row r="1131" ht="19.5" customHeight="1">
      <c r="C1131" s="436"/>
    </row>
    <row r="1132" ht="19.5" customHeight="1">
      <c r="C1132" s="436"/>
    </row>
    <row r="1133" ht="19.5" customHeight="1">
      <c r="C1133" s="436"/>
    </row>
    <row r="1134" ht="12" customHeight="1">
      <c r="C1134" s="436"/>
    </row>
    <row r="1135" ht="12" customHeight="1">
      <c r="C1135" s="436"/>
    </row>
    <row r="1136" ht="12" customHeight="1">
      <c r="C1136" s="436"/>
    </row>
    <row r="1137" ht="12" customHeight="1">
      <c r="C1137" s="436"/>
    </row>
    <row r="1138" ht="12" customHeight="1">
      <c r="C1138" s="436"/>
    </row>
    <row r="1139" ht="12" customHeight="1">
      <c r="C1139" s="436"/>
    </row>
    <row r="1140" ht="12" customHeight="1">
      <c r="C1140" s="436"/>
    </row>
    <row r="1141" ht="12" customHeight="1">
      <c r="C1141" s="436"/>
    </row>
    <row r="1142" ht="12" customHeight="1">
      <c r="C1142" s="436"/>
    </row>
    <row r="1143" ht="12" customHeight="1">
      <c r="C1143" s="437"/>
    </row>
    <row r="1144" spans="2:20" ht="17.25" customHeight="1" thickBot="1">
      <c r="B1144" s="80"/>
      <c r="C1144" s="388" t="s">
        <v>118</v>
      </c>
      <c r="D1144" s="388"/>
      <c r="E1144" s="388"/>
      <c r="F1144" s="388"/>
      <c r="G1144" s="388"/>
      <c r="H1144" s="388"/>
      <c r="I1144" s="390">
        <f>I1087+1</f>
        <v>21</v>
      </c>
      <c r="J1144" s="390"/>
      <c r="K1144" s="81"/>
      <c r="L1144" s="81"/>
      <c r="M1144" s="81"/>
      <c r="N1144" s="81"/>
      <c r="O1144" s="81"/>
      <c r="P1144" s="82"/>
      <c r="T1144" s="1" t="s">
        <v>206</v>
      </c>
    </row>
    <row r="1145" spans="2:20" ht="17.25" customHeight="1" thickTop="1">
      <c r="B1145" s="2"/>
      <c r="C1145" s="389"/>
      <c r="D1145" s="389"/>
      <c r="E1145" s="389"/>
      <c r="F1145" s="389"/>
      <c r="G1145" s="389"/>
      <c r="H1145" s="389"/>
      <c r="I1145" s="391"/>
      <c r="J1145" s="391"/>
      <c r="K1145" s="4"/>
      <c r="L1145" s="395" t="s">
        <v>119</v>
      </c>
      <c r="M1145" s="396"/>
      <c r="N1145" s="396"/>
      <c r="O1145" s="396"/>
      <c r="P1145" s="397"/>
      <c r="T1145" s="1" t="s">
        <v>207</v>
      </c>
    </row>
    <row r="1146" spans="2:16" ht="9.75" customHeight="1">
      <c r="B1146" s="2"/>
      <c r="C1146" s="4"/>
      <c r="D1146" s="4"/>
      <c r="E1146" s="4"/>
      <c r="F1146" s="4"/>
      <c r="G1146" s="4"/>
      <c r="H1146" s="4"/>
      <c r="I1146" s="4"/>
      <c r="J1146" s="4"/>
      <c r="K1146" s="4"/>
      <c r="L1146" s="398"/>
      <c r="M1146" s="399"/>
      <c r="N1146" s="399"/>
      <c r="O1146" s="399"/>
      <c r="P1146" s="400"/>
    </row>
    <row r="1147" spans="2:16" ht="17.25" customHeight="1">
      <c r="B1147" s="2"/>
      <c r="C1147" s="78" t="s">
        <v>15</v>
      </c>
      <c r="D1147" s="404">
        <v>44135</v>
      </c>
      <c r="E1147" s="405"/>
      <c r="F1147" s="405"/>
      <c r="G1147" s="405"/>
      <c r="H1147" s="405"/>
      <c r="I1147" s="406"/>
      <c r="J1147" s="121"/>
      <c r="K1147" s="4"/>
      <c r="L1147" s="398"/>
      <c r="M1147" s="399"/>
      <c r="N1147" s="399"/>
      <c r="O1147" s="399"/>
      <c r="P1147" s="400"/>
    </row>
    <row r="1148" spans="2:16" ht="11.25" customHeight="1" thickBot="1">
      <c r="B1148" s="2"/>
      <c r="C1148" s="81"/>
      <c r="D1148" s="81"/>
      <c r="E1148" s="81"/>
      <c r="F1148" s="81"/>
      <c r="G1148" s="81"/>
      <c r="H1148" s="81"/>
      <c r="I1148" s="93"/>
      <c r="J1148" s="94"/>
      <c r="K1148" s="4"/>
      <c r="L1148" s="401"/>
      <c r="M1148" s="402"/>
      <c r="N1148" s="402"/>
      <c r="O1148" s="402"/>
      <c r="P1148" s="403"/>
    </row>
    <row r="1149" spans="2:20" ht="12" customHeight="1" thickTop="1">
      <c r="B1149" s="2"/>
      <c r="C1149" s="4"/>
      <c r="D1149" s="4"/>
      <c r="E1149" s="4"/>
      <c r="F1149" s="4"/>
      <c r="G1149" s="4"/>
      <c r="H1149" s="4"/>
      <c r="I1149" s="4"/>
      <c r="J1149" s="4"/>
      <c r="K1149" s="4"/>
      <c r="L1149" s="112"/>
      <c r="M1149" s="112"/>
      <c r="N1149" s="112"/>
      <c r="O1149" s="112"/>
      <c r="P1149" s="3"/>
      <c r="Q1149" s="90"/>
      <c r="R1149" s="90"/>
      <c r="S1149" s="90"/>
      <c r="T1149" s="90"/>
    </row>
    <row r="1150" spans="2:20" ht="17.25" customHeight="1" thickBot="1">
      <c r="B1150" s="2"/>
      <c r="C1150" s="4" t="s">
        <v>69</v>
      </c>
      <c r="D1150" s="4"/>
      <c r="E1150" s="4"/>
      <c r="F1150" s="4"/>
      <c r="G1150" s="4"/>
      <c r="H1150" s="4"/>
      <c r="I1150" s="4"/>
      <c r="J1150" s="4"/>
      <c r="K1150" s="4"/>
      <c r="L1150" s="112"/>
      <c r="M1150" s="112"/>
      <c r="N1150" s="112"/>
      <c r="O1150" s="112"/>
      <c r="P1150" s="3"/>
      <c r="Q1150" s="90"/>
      <c r="R1150" s="90"/>
      <c r="S1150" s="90"/>
      <c r="T1150" s="90"/>
    </row>
    <row r="1151" spans="2:19" ht="17.25" customHeight="1">
      <c r="B1151" s="243" t="s">
        <v>194</v>
      </c>
      <c r="C1151" s="232" t="s">
        <v>139</v>
      </c>
      <c r="D1151" s="382"/>
      <c r="E1151" s="383"/>
      <c r="F1151" s="383"/>
      <c r="G1151" s="383"/>
      <c r="H1151" s="383"/>
      <c r="I1151" s="383"/>
      <c r="J1151" s="384"/>
      <c r="K1151" s="233"/>
      <c r="L1151" s="234"/>
      <c r="M1151" s="235" t="s">
        <v>140</v>
      </c>
      <c r="N1151" s="233"/>
      <c r="O1151" s="233"/>
      <c r="P1151" s="236"/>
      <c r="R1151" s="244"/>
      <c r="S1151" s="4" t="s">
        <v>197</v>
      </c>
    </row>
    <row r="1152" spans="2:19" ht="17.25" customHeight="1">
      <c r="B1152" s="237"/>
      <c r="C1152" s="78" t="s">
        <v>141</v>
      </c>
      <c r="D1152" s="274"/>
      <c r="E1152" s="275"/>
      <c r="F1152" s="275"/>
      <c r="G1152" s="275"/>
      <c r="H1152" s="275"/>
      <c r="I1152" s="275"/>
      <c r="J1152" s="275"/>
      <c r="K1152" s="275"/>
      <c r="L1152" s="276"/>
      <c r="M1152" s="438" t="s">
        <v>259</v>
      </c>
      <c r="N1152" s="439"/>
      <c r="O1152" s="439"/>
      <c r="P1152" s="238"/>
      <c r="R1152" s="245"/>
      <c r="S1152" s="1" t="s">
        <v>198</v>
      </c>
    </row>
    <row r="1153" spans="2:16" ht="17.25" customHeight="1" thickBot="1">
      <c r="B1153" s="237"/>
      <c r="C1153" s="78" t="s">
        <v>142</v>
      </c>
      <c r="D1153" s="385"/>
      <c r="E1153" s="386"/>
      <c r="F1153" s="386"/>
      <c r="G1153" s="386"/>
      <c r="H1153" s="387"/>
      <c r="I1153" s="228"/>
      <c r="J1153" s="229"/>
      <c r="K1153" s="266" t="str">
        <f>TEXT(D1153,"00000")</f>
        <v>00000</v>
      </c>
      <c r="L1153" s="227"/>
      <c r="M1153" s="226"/>
      <c r="N1153" s="226"/>
      <c r="O1153" s="226"/>
      <c r="P1153" s="238"/>
    </row>
    <row r="1154" spans="2:21" ht="17.25" customHeight="1">
      <c r="B1154" s="237"/>
      <c r="C1154" s="78" t="s">
        <v>143</v>
      </c>
      <c r="D1154" s="431"/>
      <c r="E1154" s="432"/>
      <c r="F1154" s="432"/>
      <c r="G1154" s="432"/>
      <c r="H1154" s="432"/>
      <c r="I1154" s="432"/>
      <c r="J1154" s="433"/>
      <c r="K1154" s="226" t="s">
        <v>144</v>
      </c>
      <c r="L1154" s="230"/>
      <c r="M1154" s="226"/>
      <c r="N1154" s="226"/>
      <c r="O1154" s="226"/>
      <c r="P1154" s="238"/>
      <c r="R1154" s="246" t="s">
        <v>192</v>
      </c>
      <c r="S1154" s="247"/>
      <c r="T1154" s="247"/>
      <c r="U1154" s="248"/>
    </row>
    <row r="1155" spans="2:21" ht="17.25" customHeight="1">
      <c r="B1155" s="237"/>
      <c r="C1155" s="78"/>
      <c r="D1155" s="434" t="s">
        <v>145</v>
      </c>
      <c r="E1155" s="435"/>
      <c r="F1155" s="435"/>
      <c r="G1155" s="435"/>
      <c r="H1155" s="435"/>
      <c r="I1155" s="435"/>
      <c r="J1155" s="435"/>
      <c r="K1155" s="224" t="s">
        <v>146</v>
      </c>
      <c r="L1155" s="224" t="s">
        <v>147</v>
      </c>
      <c r="M1155" s="224" t="s">
        <v>148</v>
      </c>
      <c r="N1155" s="123" t="s">
        <v>149</v>
      </c>
      <c r="O1155" s="226"/>
      <c r="P1155" s="238"/>
      <c r="R1155" s="249"/>
      <c r="S1155" s="4" t="s">
        <v>193</v>
      </c>
      <c r="T1155" s="4"/>
      <c r="U1155" s="250"/>
    </row>
    <row r="1156" spans="2:21" ht="17.25" customHeight="1">
      <c r="B1156" s="237"/>
      <c r="C1156" s="78" t="s">
        <v>150</v>
      </c>
      <c r="D1156" s="423"/>
      <c r="E1156" s="424"/>
      <c r="F1156" s="424"/>
      <c r="G1156" s="424"/>
      <c r="H1156" s="424"/>
      <c r="I1156" s="424"/>
      <c r="J1156" s="424"/>
      <c r="K1156" s="221"/>
      <c r="L1156" s="124"/>
      <c r="M1156" s="124"/>
      <c r="N1156" s="122"/>
      <c r="O1156" s="225"/>
      <c r="P1156" s="238"/>
      <c r="Q1156" s="4"/>
      <c r="R1156" s="249" t="s">
        <v>195</v>
      </c>
      <c r="S1156" s="4"/>
      <c r="T1156" s="4"/>
      <c r="U1156" s="250"/>
    </row>
    <row r="1157" spans="2:21" ht="17.25" customHeight="1">
      <c r="B1157" s="237"/>
      <c r="C1157" s="78" t="s">
        <v>151</v>
      </c>
      <c r="D1157" s="423"/>
      <c r="E1157" s="424"/>
      <c r="F1157" s="424"/>
      <c r="G1157" s="424"/>
      <c r="H1157" s="424"/>
      <c r="I1157" s="424"/>
      <c r="J1157" s="424"/>
      <c r="K1157" s="221"/>
      <c r="L1157" s="124"/>
      <c r="M1157" s="124"/>
      <c r="N1157" s="122"/>
      <c r="O1157" s="225"/>
      <c r="P1157" s="238"/>
      <c r="Q1157" s="4"/>
      <c r="R1157" s="249"/>
      <c r="S1157" s="4"/>
      <c r="T1157" s="4"/>
      <c r="U1157" s="250"/>
    </row>
    <row r="1158" spans="2:21" ht="17.25" customHeight="1">
      <c r="B1158" s="237"/>
      <c r="C1158" s="78" t="s">
        <v>152</v>
      </c>
      <c r="D1158" s="419"/>
      <c r="E1158" s="420"/>
      <c r="F1158" s="420"/>
      <c r="G1158" s="420"/>
      <c r="H1158" s="420"/>
      <c r="I1158" s="420"/>
      <c r="J1158" s="420"/>
      <c r="K1158" s="222"/>
      <c r="L1158" s="125"/>
      <c r="M1158" s="125"/>
      <c r="N1158" s="122"/>
      <c r="O1158" s="225"/>
      <c r="P1158" s="238"/>
      <c r="Q1158" s="4"/>
      <c r="R1158" s="249"/>
      <c r="S1158" s="4"/>
      <c r="T1158" s="4"/>
      <c r="U1158" s="250"/>
    </row>
    <row r="1159" spans="2:21" ht="17.25" customHeight="1">
      <c r="B1159" s="237"/>
      <c r="C1159" s="78" t="s">
        <v>153</v>
      </c>
      <c r="D1159" s="419"/>
      <c r="E1159" s="420"/>
      <c r="F1159" s="420"/>
      <c r="G1159" s="420"/>
      <c r="H1159" s="420"/>
      <c r="I1159" s="420"/>
      <c r="J1159" s="420"/>
      <c r="K1159" s="222"/>
      <c r="L1159" s="125"/>
      <c r="M1159" s="125"/>
      <c r="N1159" s="122"/>
      <c r="O1159" s="225"/>
      <c r="P1159" s="238"/>
      <c r="Q1159" s="4"/>
      <c r="R1159" s="249"/>
      <c r="S1159" s="4"/>
      <c r="T1159" s="4"/>
      <c r="U1159" s="250"/>
    </row>
    <row r="1160" spans="2:21" ht="17.25" customHeight="1">
      <c r="B1160" s="237"/>
      <c r="C1160" s="78" t="s">
        <v>154</v>
      </c>
      <c r="D1160" s="419"/>
      <c r="E1160" s="420"/>
      <c r="F1160" s="420"/>
      <c r="G1160" s="420"/>
      <c r="H1160" s="420"/>
      <c r="I1160" s="420"/>
      <c r="J1160" s="420"/>
      <c r="K1160" s="222"/>
      <c r="L1160" s="125"/>
      <c r="M1160" s="125"/>
      <c r="N1160" s="122"/>
      <c r="O1160" s="225"/>
      <c r="P1160" s="238"/>
      <c r="Q1160" s="4"/>
      <c r="R1160" s="249"/>
      <c r="S1160" s="4"/>
      <c r="T1160" s="4"/>
      <c r="U1160" s="250"/>
    </row>
    <row r="1161" spans="2:21" ht="17.25" customHeight="1">
      <c r="B1161" s="237"/>
      <c r="C1161" s="78" t="s">
        <v>155</v>
      </c>
      <c r="D1161" s="423"/>
      <c r="E1161" s="424"/>
      <c r="F1161" s="424"/>
      <c r="G1161" s="424"/>
      <c r="H1161" s="424"/>
      <c r="I1161" s="424"/>
      <c r="J1161" s="424"/>
      <c r="K1161" s="221"/>
      <c r="L1161" s="124"/>
      <c r="M1161" s="124"/>
      <c r="N1161" s="122"/>
      <c r="O1161" s="225"/>
      <c r="P1161" s="238"/>
      <c r="Q1161" s="4"/>
      <c r="R1161" s="249"/>
      <c r="S1161" s="4"/>
      <c r="T1161" s="4"/>
      <c r="U1161" s="250"/>
    </row>
    <row r="1162" spans="2:21" ht="17.25" customHeight="1">
      <c r="B1162" s="237"/>
      <c r="C1162" s="78" t="s">
        <v>156</v>
      </c>
      <c r="D1162" s="423"/>
      <c r="E1162" s="424"/>
      <c r="F1162" s="424"/>
      <c r="G1162" s="424"/>
      <c r="H1162" s="424"/>
      <c r="I1162" s="424"/>
      <c r="J1162" s="424"/>
      <c r="K1162" s="221"/>
      <c r="L1162" s="124"/>
      <c r="M1162" s="124"/>
      <c r="N1162" s="122"/>
      <c r="O1162" s="225"/>
      <c r="P1162" s="238"/>
      <c r="Q1162" s="4"/>
      <c r="R1162" s="249"/>
      <c r="S1162" s="4"/>
      <c r="T1162" s="4"/>
      <c r="U1162" s="250"/>
    </row>
    <row r="1163" spans="2:21" ht="17.25" customHeight="1">
      <c r="B1163" s="237"/>
      <c r="C1163" s="78" t="s">
        <v>157</v>
      </c>
      <c r="D1163" s="423"/>
      <c r="E1163" s="424"/>
      <c r="F1163" s="424"/>
      <c r="G1163" s="424"/>
      <c r="H1163" s="424"/>
      <c r="I1163" s="424"/>
      <c r="J1163" s="424"/>
      <c r="K1163" s="221"/>
      <c r="L1163" s="124"/>
      <c r="M1163" s="124"/>
      <c r="N1163" s="122"/>
      <c r="O1163" s="225"/>
      <c r="P1163" s="238"/>
      <c r="Q1163" s="4"/>
      <c r="R1163" s="249"/>
      <c r="S1163" s="4"/>
      <c r="T1163" s="4"/>
      <c r="U1163" s="250"/>
    </row>
    <row r="1164" spans="2:21" ht="17.25" customHeight="1">
      <c r="B1164" s="237"/>
      <c r="C1164" s="78" t="s">
        <v>158</v>
      </c>
      <c r="D1164" s="419"/>
      <c r="E1164" s="420"/>
      <c r="F1164" s="420"/>
      <c r="G1164" s="420"/>
      <c r="H1164" s="420"/>
      <c r="I1164" s="420"/>
      <c r="J1164" s="420"/>
      <c r="K1164" s="222"/>
      <c r="L1164" s="125"/>
      <c r="M1164" s="125"/>
      <c r="N1164" s="122"/>
      <c r="O1164" s="225"/>
      <c r="P1164" s="238"/>
      <c r="Q1164" s="4"/>
      <c r="R1164" s="249"/>
      <c r="S1164" s="4"/>
      <c r="T1164" s="4"/>
      <c r="U1164" s="250"/>
    </row>
    <row r="1165" spans="2:21" ht="17.25" customHeight="1">
      <c r="B1165" s="237"/>
      <c r="C1165" s="95" t="s">
        <v>159</v>
      </c>
      <c r="D1165" s="425">
        <f>SUM(N1156:N1164)</f>
        <v>0</v>
      </c>
      <c r="E1165" s="426"/>
      <c r="F1165" s="426"/>
      <c r="G1165" s="426"/>
      <c r="H1165" s="426"/>
      <c r="I1165" s="426"/>
      <c r="J1165" s="427"/>
      <c r="K1165" s="255" t="s">
        <v>160</v>
      </c>
      <c r="L1165" s="198">
        <f>IF(ISERR((O1178+D1165)/D1154),"",(O1178+D1165)/D1154)</f>
      </c>
      <c r="M1165" s="231" t="s">
        <v>162</v>
      </c>
      <c r="N1165" s="231"/>
      <c r="O1165" s="231"/>
      <c r="P1165" s="239"/>
      <c r="Q1165" s="197"/>
      <c r="R1165" s="249" t="s">
        <v>196</v>
      </c>
      <c r="S1165" s="4"/>
      <c r="T1165" s="4"/>
      <c r="U1165" s="250"/>
    </row>
    <row r="1166" spans="2:21" ht="17.25" customHeight="1">
      <c r="B1166" s="237"/>
      <c r="C1166" s="96" t="s">
        <v>161</v>
      </c>
      <c r="D1166" s="428">
        <f>ROUNDDOWN(D1165*0.08,0)</f>
        <v>0</v>
      </c>
      <c r="E1166" s="429"/>
      <c r="F1166" s="429"/>
      <c r="G1166" s="429"/>
      <c r="H1166" s="429"/>
      <c r="I1166" s="429"/>
      <c r="J1166" s="430"/>
      <c r="K1166" s="256">
        <v>0.08</v>
      </c>
      <c r="L1166" s="260" t="s">
        <v>219</v>
      </c>
      <c r="M1166" s="231"/>
      <c r="N1166" s="231"/>
      <c r="O1166" s="231"/>
      <c r="P1166" s="239"/>
      <c r="Q1166" s="197"/>
      <c r="R1166" s="249" t="s">
        <v>199</v>
      </c>
      <c r="S1166" s="4"/>
      <c r="T1166" s="4"/>
      <c r="U1166" s="250"/>
    </row>
    <row r="1167" spans="2:21" ht="17.25" customHeight="1">
      <c r="B1167" s="237"/>
      <c r="C1167" s="97" t="s">
        <v>163</v>
      </c>
      <c r="D1167" s="410">
        <f>SUM(D1165:D1166)</f>
        <v>0</v>
      </c>
      <c r="E1167" s="411"/>
      <c r="F1167" s="411"/>
      <c r="G1167" s="411"/>
      <c r="H1167" s="411"/>
      <c r="I1167" s="411"/>
      <c r="J1167" s="412"/>
      <c r="K1167" s="226"/>
      <c r="L1167" s="226" t="s">
        <v>220</v>
      </c>
      <c r="M1167" s="226"/>
      <c r="N1167" s="226"/>
      <c r="O1167" s="226"/>
      <c r="P1167" s="238"/>
      <c r="R1167" s="249"/>
      <c r="S1167" s="4"/>
      <c r="T1167" s="4"/>
      <c r="U1167" s="250"/>
    </row>
    <row r="1168" spans="2:21" ht="18" customHeight="1">
      <c r="B1168" s="237"/>
      <c r="C1168" s="226"/>
      <c r="D1168" s="226"/>
      <c r="E1168" s="226"/>
      <c r="F1168" s="226"/>
      <c r="G1168" s="226"/>
      <c r="H1168" s="226"/>
      <c r="I1168" s="226"/>
      <c r="J1168" s="226"/>
      <c r="K1168" s="226"/>
      <c r="L1168" s="226"/>
      <c r="M1168" s="226"/>
      <c r="N1168" s="226"/>
      <c r="O1168" s="226"/>
      <c r="P1168" s="238"/>
      <c r="R1168" s="249" t="s">
        <v>201</v>
      </c>
      <c r="S1168" s="4"/>
      <c r="T1168" s="4"/>
      <c r="U1168" s="250"/>
    </row>
    <row r="1169" spans="2:21" ht="18" customHeight="1" thickBot="1">
      <c r="B1169" s="237"/>
      <c r="C1169" s="226"/>
      <c r="D1169" s="226" t="s">
        <v>164</v>
      </c>
      <c r="E1169" s="226"/>
      <c r="F1169" s="226"/>
      <c r="G1169" s="226"/>
      <c r="H1169" s="226"/>
      <c r="I1169" s="226"/>
      <c r="J1169" s="226"/>
      <c r="K1169" s="226"/>
      <c r="L1169" s="226"/>
      <c r="M1169" s="226"/>
      <c r="N1169" s="226"/>
      <c r="O1169" s="226"/>
      <c r="P1169" s="238"/>
      <c r="R1169" s="249" t="s">
        <v>200</v>
      </c>
      <c r="S1169" s="4"/>
      <c r="T1169" s="4"/>
      <c r="U1169" s="250"/>
    </row>
    <row r="1170" spans="2:21" ht="18" customHeight="1" thickBot="1" thickTop="1">
      <c r="B1170" s="237"/>
      <c r="C1170" s="226"/>
      <c r="D1170" s="413" t="s">
        <v>143</v>
      </c>
      <c r="E1170" s="414"/>
      <c r="F1170" s="414"/>
      <c r="G1170" s="414"/>
      <c r="H1170" s="414"/>
      <c r="I1170" s="414"/>
      <c r="J1170" s="415"/>
      <c r="K1170" s="120">
        <f>D1154</f>
        <v>0</v>
      </c>
      <c r="L1170" s="223"/>
      <c r="M1170" s="223"/>
      <c r="N1170" s="223"/>
      <c r="O1170" s="100"/>
      <c r="P1170" s="238"/>
      <c r="R1170" s="251" t="s">
        <v>202</v>
      </c>
      <c r="S1170" s="252"/>
      <c r="T1170" s="252"/>
      <c r="U1170" s="253"/>
    </row>
    <row r="1171" spans="2:16" ht="19.5" customHeight="1">
      <c r="B1171" s="237"/>
      <c r="C1171" s="226"/>
      <c r="D1171" s="416" t="s">
        <v>165</v>
      </c>
      <c r="E1171" s="417"/>
      <c r="F1171" s="417"/>
      <c r="G1171" s="417"/>
      <c r="H1171" s="417"/>
      <c r="I1171" s="417"/>
      <c r="J1171" s="418"/>
      <c r="K1171" s="118"/>
      <c r="L1171" s="95" t="s">
        <v>166</v>
      </c>
      <c r="M1171" s="104"/>
      <c r="N1171" s="95" t="s">
        <v>167</v>
      </c>
      <c r="O1171" s="106"/>
      <c r="P1171" s="238"/>
    </row>
    <row r="1172" spans="2:16" ht="19.5" customHeight="1">
      <c r="B1172" s="237"/>
      <c r="C1172" s="226"/>
      <c r="D1172" s="392" t="s">
        <v>168</v>
      </c>
      <c r="E1172" s="393"/>
      <c r="F1172" s="393"/>
      <c r="G1172" s="393"/>
      <c r="H1172" s="393"/>
      <c r="I1172" s="393"/>
      <c r="J1172" s="394"/>
      <c r="K1172" s="103"/>
      <c r="L1172" s="96" t="s">
        <v>169</v>
      </c>
      <c r="M1172" s="102"/>
      <c r="N1172" s="96" t="s">
        <v>170</v>
      </c>
      <c r="O1172" s="107"/>
      <c r="P1172" s="238"/>
    </row>
    <row r="1173" spans="2:16" ht="19.5" customHeight="1">
      <c r="B1173" s="237"/>
      <c r="C1173" s="226"/>
      <c r="D1173" s="392" t="s">
        <v>171</v>
      </c>
      <c r="E1173" s="393"/>
      <c r="F1173" s="393"/>
      <c r="G1173" s="393"/>
      <c r="H1173" s="393"/>
      <c r="I1173" s="393"/>
      <c r="J1173" s="394"/>
      <c r="K1173" s="103"/>
      <c r="L1173" s="96" t="s">
        <v>172</v>
      </c>
      <c r="M1173" s="102"/>
      <c r="N1173" s="96" t="s">
        <v>173</v>
      </c>
      <c r="O1173" s="107"/>
      <c r="P1173" s="238"/>
    </row>
    <row r="1174" spans="2:16" ht="19.5" customHeight="1">
      <c r="B1174" s="237"/>
      <c r="C1174" s="226"/>
      <c r="D1174" s="392" t="s">
        <v>174</v>
      </c>
      <c r="E1174" s="393"/>
      <c r="F1174" s="393"/>
      <c r="G1174" s="393"/>
      <c r="H1174" s="393"/>
      <c r="I1174" s="393"/>
      <c r="J1174" s="394"/>
      <c r="K1174" s="103"/>
      <c r="L1174" s="96" t="s">
        <v>175</v>
      </c>
      <c r="M1174" s="102"/>
      <c r="N1174" s="96" t="s">
        <v>176</v>
      </c>
      <c r="O1174" s="107"/>
      <c r="P1174" s="238"/>
    </row>
    <row r="1175" spans="2:16" ht="19.5" customHeight="1">
      <c r="B1175" s="237"/>
      <c r="C1175" s="226"/>
      <c r="D1175" s="392" t="s">
        <v>177</v>
      </c>
      <c r="E1175" s="393"/>
      <c r="F1175" s="393"/>
      <c r="G1175" s="393"/>
      <c r="H1175" s="393"/>
      <c r="I1175" s="393"/>
      <c r="J1175" s="394"/>
      <c r="K1175" s="103"/>
      <c r="L1175" s="96" t="s">
        <v>178</v>
      </c>
      <c r="M1175" s="102"/>
      <c r="N1175" s="96" t="s">
        <v>179</v>
      </c>
      <c r="O1175" s="107"/>
      <c r="P1175" s="238"/>
    </row>
    <row r="1176" spans="2:16" ht="19.5" customHeight="1">
      <c r="B1176" s="237"/>
      <c r="C1176" s="226"/>
      <c r="D1176" s="392" t="s">
        <v>180</v>
      </c>
      <c r="E1176" s="393"/>
      <c r="F1176" s="393"/>
      <c r="G1176" s="393"/>
      <c r="H1176" s="393"/>
      <c r="I1176" s="393"/>
      <c r="J1176" s="394"/>
      <c r="K1176" s="103"/>
      <c r="L1176" s="96" t="s">
        <v>181</v>
      </c>
      <c r="M1176" s="102"/>
      <c r="N1176" s="96" t="s">
        <v>182</v>
      </c>
      <c r="O1176" s="107"/>
      <c r="P1176" s="238"/>
    </row>
    <row r="1177" spans="2:16" ht="19.5" customHeight="1">
      <c r="B1177" s="237"/>
      <c r="C1177" s="226"/>
      <c r="D1177" s="392" t="s">
        <v>183</v>
      </c>
      <c r="E1177" s="393"/>
      <c r="F1177" s="393"/>
      <c r="G1177" s="393"/>
      <c r="H1177" s="393"/>
      <c r="I1177" s="393"/>
      <c r="J1177" s="394"/>
      <c r="K1177" s="103"/>
      <c r="L1177" s="96" t="s">
        <v>184</v>
      </c>
      <c r="M1177" s="102"/>
      <c r="N1177" s="108" t="s">
        <v>182</v>
      </c>
      <c r="O1177" s="109"/>
      <c r="P1177" s="238"/>
    </row>
    <row r="1178" spans="2:16" ht="19.5" customHeight="1" thickBot="1">
      <c r="B1178" s="237"/>
      <c r="C1178" s="226"/>
      <c r="D1178" s="392" t="s">
        <v>185</v>
      </c>
      <c r="E1178" s="393"/>
      <c r="F1178" s="393"/>
      <c r="G1178" s="393"/>
      <c r="H1178" s="393"/>
      <c r="I1178" s="393"/>
      <c r="J1178" s="394"/>
      <c r="K1178" s="103"/>
      <c r="L1178" s="96" t="s">
        <v>186</v>
      </c>
      <c r="M1178" s="102"/>
      <c r="N1178" s="98" t="s">
        <v>187</v>
      </c>
      <c r="O1178" s="110">
        <f>SUM(K1171:K1179,M1171:M1179,O1171:O1177)</f>
        <v>0</v>
      </c>
      <c r="P1178" s="238"/>
    </row>
    <row r="1179" spans="2:16" ht="19.5" customHeight="1" thickBot="1" thickTop="1">
      <c r="B1179" s="237"/>
      <c r="C1179" s="226"/>
      <c r="D1179" s="407" t="s">
        <v>188</v>
      </c>
      <c r="E1179" s="408"/>
      <c r="F1179" s="408"/>
      <c r="G1179" s="408"/>
      <c r="H1179" s="408"/>
      <c r="I1179" s="408"/>
      <c r="J1179" s="409"/>
      <c r="K1179" s="119"/>
      <c r="L1179" s="101" t="s">
        <v>189</v>
      </c>
      <c r="M1179" s="105"/>
      <c r="N1179" s="99" t="s">
        <v>190</v>
      </c>
      <c r="O1179" s="111">
        <f>IF(D1154="単価契約",0,K1170-O1178)</f>
        <v>0</v>
      </c>
      <c r="P1179" s="238"/>
    </row>
    <row r="1180" spans="2:16" ht="19.5" customHeight="1" thickBot="1" thickTop="1">
      <c r="B1180" s="240"/>
      <c r="C1180" s="241"/>
      <c r="D1180" s="241"/>
      <c r="E1180" s="241"/>
      <c r="F1180" s="241"/>
      <c r="G1180" s="241"/>
      <c r="H1180" s="241"/>
      <c r="I1180" s="241"/>
      <c r="J1180" s="241"/>
      <c r="K1180" s="241"/>
      <c r="L1180" s="241"/>
      <c r="M1180" s="241"/>
      <c r="N1180" s="241"/>
      <c r="O1180" s="241"/>
      <c r="P1180" s="242"/>
    </row>
    <row r="1181" ht="19.5" customHeight="1">
      <c r="C1181" s="436" t="s">
        <v>120</v>
      </c>
    </row>
    <row r="1182" ht="19.5" customHeight="1">
      <c r="C1182" s="436"/>
    </row>
    <row r="1183" ht="19.5" customHeight="1">
      <c r="C1183" s="436"/>
    </row>
    <row r="1184" ht="19.5" customHeight="1">
      <c r="C1184" s="436"/>
    </row>
    <row r="1185" ht="19.5" customHeight="1">
      <c r="C1185" s="436"/>
    </row>
    <row r="1186" ht="19.5" customHeight="1">
      <c r="C1186" s="436"/>
    </row>
    <row r="1187" ht="19.5" customHeight="1">
      <c r="C1187" s="436"/>
    </row>
    <row r="1188" ht="19.5" customHeight="1">
      <c r="C1188" s="436"/>
    </row>
    <row r="1189" ht="19.5" customHeight="1">
      <c r="C1189" s="436"/>
    </row>
    <row r="1190" ht="19.5" customHeight="1">
      <c r="C1190" s="436"/>
    </row>
    <row r="1191" ht="12" customHeight="1">
      <c r="C1191" s="436"/>
    </row>
    <row r="1192" ht="12" customHeight="1">
      <c r="C1192" s="436"/>
    </row>
    <row r="1193" ht="12" customHeight="1">
      <c r="C1193" s="436"/>
    </row>
    <row r="1194" ht="12" customHeight="1">
      <c r="C1194" s="436"/>
    </row>
    <row r="1195" ht="12" customHeight="1">
      <c r="C1195" s="436"/>
    </row>
    <row r="1196" ht="12" customHeight="1">
      <c r="C1196" s="436"/>
    </row>
    <row r="1197" ht="12" customHeight="1">
      <c r="C1197" s="436"/>
    </row>
    <row r="1198" ht="12" customHeight="1">
      <c r="C1198" s="436"/>
    </row>
    <row r="1199" ht="12" customHeight="1">
      <c r="C1199" s="436"/>
    </row>
    <row r="1200" ht="12" customHeight="1">
      <c r="C1200" s="437"/>
    </row>
    <row r="1201" spans="2:20" ht="17.25" customHeight="1" thickBot="1">
      <c r="B1201" s="80"/>
      <c r="C1201" s="388" t="s">
        <v>118</v>
      </c>
      <c r="D1201" s="388"/>
      <c r="E1201" s="388"/>
      <c r="F1201" s="388"/>
      <c r="G1201" s="388"/>
      <c r="H1201" s="388"/>
      <c r="I1201" s="390">
        <f>I1144+1</f>
        <v>22</v>
      </c>
      <c r="J1201" s="390"/>
      <c r="K1201" s="81"/>
      <c r="L1201" s="81"/>
      <c r="M1201" s="81"/>
      <c r="N1201" s="81"/>
      <c r="O1201" s="81"/>
      <c r="P1201" s="82"/>
      <c r="T1201" s="1" t="s">
        <v>206</v>
      </c>
    </row>
    <row r="1202" spans="2:20" ht="17.25" customHeight="1" thickTop="1">
      <c r="B1202" s="2"/>
      <c r="C1202" s="389"/>
      <c r="D1202" s="389"/>
      <c r="E1202" s="389"/>
      <c r="F1202" s="389"/>
      <c r="G1202" s="389"/>
      <c r="H1202" s="389"/>
      <c r="I1202" s="391"/>
      <c r="J1202" s="391"/>
      <c r="K1202" s="4"/>
      <c r="L1202" s="395" t="s">
        <v>119</v>
      </c>
      <c r="M1202" s="396"/>
      <c r="N1202" s="396"/>
      <c r="O1202" s="396"/>
      <c r="P1202" s="397"/>
      <c r="T1202" s="1" t="s">
        <v>207</v>
      </c>
    </row>
    <row r="1203" spans="2:16" ht="9.75" customHeight="1">
      <c r="B1203" s="2"/>
      <c r="C1203" s="4"/>
      <c r="D1203" s="4"/>
      <c r="E1203" s="4"/>
      <c r="F1203" s="4"/>
      <c r="G1203" s="4"/>
      <c r="H1203" s="4"/>
      <c r="I1203" s="4"/>
      <c r="J1203" s="4"/>
      <c r="K1203" s="4"/>
      <c r="L1203" s="398"/>
      <c r="M1203" s="399"/>
      <c r="N1203" s="399"/>
      <c r="O1203" s="399"/>
      <c r="P1203" s="400"/>
    </row>
    <row r="1204" spans="2:16" ht="17.25" customHeight="1">
      <c r="B1204" s="2"/>
      <c r="C1204" s="78" t="s">
        <v>15</v>
      </c>
      <c r="D1204" s="404">
        <v>44135</v>
      </c>
      <c r="E1204" s="405"/>
      <c r="F1204" s="405"/>
      <c r="G1204" s="405"/>
      <c r="H1204" s="405"/>
      <c r="I1204" s="406"/>
      <c r="J1204" s="121"/>
      <c r="K1204" s="4"/>
      <c r="L1204" s="398"/>
      <c r="M1204" s="399"/>
      <c r="N1204" s="399"/>
      <c r="O1204" s="399"/>
      <c r="P1204" s="400"/>
    </row>
    <row r="1205" spans="2:16" ht="11.25" customHeight="1" thickBot="1">
      <c r="B1205" s="2"/>
      <c r="C1205" s="81"/>
      <c r="D1205" s="81"/>
      <c r="E1205" s="81"/>
      <c r="F1205" s="81"/>
      <c r="G1205" s="81"/>
      <c r="H1205" s="81"/>
      <c r="I1205" s="93"/>
      <c r="J1205" s="94"/>
      <c r="K1205" s="4"/>
      <c r="L1205" s="401"/>
      <c r="M1205" s="402"/>
      <c r="N1205" s="402"/>
      <c r="O1205" s="402"/>
      <c r="P1205" s="403"/>
    </row>
    <row r="1206" spans="2:20" ht="12" customHeight="1" thickTop="1">
      <c r="B1206" s="2"/>
      <c r="C1206" s="4"/>
      <c r="D1206" s="4"/>
      <c r="E1206" s="4"/>
      <c r="F1206" s="4"/>
      <c r="G1206" s="4"/>
      <c r="H1206" s="4"/>
      <c r="I1206" s="4"/>
      <c r="J1206" s="4"/>
      <c r="K1206" s="4"/>
      <c r="L1206" s="112"/>
      <c r="M1206" s="112"/>
      <c r="N1206" s="112"/>
      <c r="O1206" s="112"/>
      <c r="P1206" s="3"/>
      <c r="Q1206" s="90"/>
      <c r="R1206" s="90"/>
      <c r="S1206" s="90"/>
      <c r="T1206" s="90"/>
    </row>
    <row r="1207" spans="2:20" ht="17.25" customHeight="1" thickBot="1">
      <c r="B1207" s="2"/>
      <c r="C1207" s="4" t="s">
        <v>69</v>
      </c>
      <c r="D1207" s="4"/>
      <c r="E1207" s="4"/>
      <c r="F1207" s="4"/>
      <c r="G1207" s="4"/>
      <c r="H1207" s="4"/>
      <c r="I1207" s="4"/>
      <c r="J1207" s="4"/>
      <c r="K1207" s="4"/>
      <c r="L1207" s="112"/>
      <c r="M1207" s="112"/>
      <c r="N1207" s="112"/>
      <c r="O1207" s="112"/>
      <c r="P1207" s="3"/>
      <c r="Q1207" s="90"/>
      <c r="R1207" s="90"/>
      <c r="S1207" s="90"/>
      <c r="T1207" s="90"/>
    </row>
    <row r="1208" spans="2:19" ht="17.25" customHeight="1">
      <c r="B1208" s="243" t="s">
        <v>194</v>
      </c>
      <c r="C1208" s="232" t="s">
        <v>139</v>
      </c>
      <c r="D1208" s="382"/>
      <c r="E1208" s="383"/>
      <c r="F1208" s="383"/>
      <c r="G1208" s="383"/>
      <c r="H1208" s="383"/>
      <c r="I1208" s="383"/>
      <c r="J1208" s="384"/>
      <c r="K1208" s="233"/>
      <c r="L1208" s="234"/>
      <c r="M1208" s="235" t="s">
        <v>140</v>
      </c>
      <c r="N1208" s="233"/>
      <c r="O1208" s="233"/>
      <c r="P1208" s="236"/>
      <c r="R1208" s="244"/>
      <c r="S1208" s="4" t="s">
        <v>197</v>
      </c>
    </row>
    <row r="1209" spans="2:19" ht="17.25" customHeight="1">
      <c r="B1209" s="237"/>
      <c r="C1209" s="78" t="s">
        <v>141</v>
      </c>
      <c r="D1209" s="274"/>
      <c r="E1209" s="275"/>
      <c r="F1209" s="275"/>
      <c r="G1209" s="275"/>
      <c r="H1209" s="275"/>
      <c r="I1209" s="275"/>
      <c r="J1209" s="275"/>
      <c r="K1209" s="275"/>
      <c r="L1209" s="276"/>
      <c r="M1209" s="438" t="s">
        <v>259</v>
      </c>
      <c r="N1209" s="439"/>
      <c r="O1209" s="439"/>
      <c r="P1209" s="238"/>
      <c r="R1209" s="245"/>
      <c r="S1209" s="1" t="s">
        <v>198</v>
      </c>
    </row>
    <row r="1210" spans="2:16" ht="17.25" customHeight="1" thickBot="1">
      <c r="B1210" s="237"/>
      <c r="C1210" s="78" t="s">
        <v>142</v>
      </c>
      <c r="D1210" s="385"/>
      <c r="E1210" s="386"/>
      <c r="F1210" s="386"/>
      <c r="G1210" s="386"/>
      <c r="H1210" s="387"/>
      <c r="I1210" s="228"/>
      <c r="J1210" s="229"/>
      <c r="K1210" s="266" t="str">
        <f>TEXT(D1210,"00000")</f>
        <v>00000</v>
      </c>
      <c r="L1210" s="227"/>
      <c r="M1210" s="226"/>
      <c r="N1210" s="226"/>
      <c r="O1210" s="226"/>
      <c r="P1210" s="238"/>
    </row>
    <row r="1211" spans="2:21" ht="17.25" customHeight="1">
      <c r="B1211" s="237"/>
      <c r="C1211" s="78" t="s">
        <v>143</v>
      </c>
      <c r="D1211" s="431"/>
      <c r="E1211" s="432"/>
      <c r="F1211" s="432"/>
      <c r="G1211" s="432"/>
      <c r="H1211" s="432"/>
      <c r="I1211" s="432"/>
      <c r="J1211" s="433"/>
      <c r="K1211" s="226" t="s">
        <v>144</v>
      </c>
      <c r="L1211" s="230"/>
      <c r="M1211" s="226"/>
      <c r="N1211" s="226"/>
      <c r="O1211" s="226"/>
      <c r="P1211" s="238"/>
      <c r="R1211" s="246" t="s">
        <v>192</v>
      </c>
      <c r="S1211" s="247"/>
      <c r="T1211" s="247"/>
      <c r="U1211" s="248"/>
    </row>
    <row r="1212" spans="2:21" ht="17.25" customHeight="1">
      <c r="B1212" s="237"/>
      <c r="C1212" s="78"/>
      <c r="D1212" s="434" t="s">
        <v>145</v>
      </c>
      <c r="E1212" s="435"/>
      <c r="F1212" s="435"/>
      <c r="G1212" s="435"/>
      <c r="H1212" s="435"/>
      <c r="I1212" s="435"/>
      <c r="J1212" s="435"/>
      <c r="K1212" s="224" t="s">
        <v>146</v>
      </c>
      <c r="L1212" s="224" t="s">
        <v>147</v>
      </c>
      <c r="M1212" s="224" t="s">
        <v>148</v>
      </c>
      <c r="N1212" s="123" t="s">
        <v>149</v>
      </c>
      <c r="O1212" s="226"/>
      <c r="P1212" s="238"/>
      <c r="R1212" s="249"/>
      <c r="S1212" s="4" t="s">
        <v>193</v>
      </c>
      <c r="T1212" s="4"/>
      <c r="U1212" s="250"/>
    </row>
    <row r="1213" spans="2:21" ht="17.25" customHeight="1">
      <c r="B1213" s="237"/>
      <c r="C1213" s="78" t="s">
        <v>150</v>
      </c>
      <c r="D1213" s="423"/>
      <c r="E1213" s="424"/>
      <c r="F1213" s="424"/>
      <c r="G1213" s="424"/>
      <c r="H1213" s="424"/>
      <c r="I1213" s="424"/>
      <c r="J1213" s="424"/>
      <c r="K1213" s="221"/>
      <c r="L1213" s="124"/>
      <c r="M1213" s="124"/>
      <c r="N1213" s="122"/>
      <c r="O1213" s="225"/>
      <c r="P1213" s="238"/>
      <c r="Q1213" s="4"/>
      <c r="R1213" s="249" t="s">
        <v>195</v>
      </c>
      <c r="S1213" s="4"/>
      <c r="T1213" s="4"/>
      <c r="U1213" s="250"/>
    </row>
    <row r="1214" spans="2:21" ht="17.25" customHeight="1">
      <c r="B1214" s="237"/>
      <c r="C1214" s="78" t="s">
        <v>151</v>
      </c>
      <c r="D1214" s="423"/>
      <c r="E1214" s="424"/>
      <c r="F1214" s="424"/>
      <c r="G1214" s="424"/>
      <c r="H1214" s="424"/>
      <c r="I1214" s="424"/>
      <c r="J1214" s="424"/>
      <c r="K1214" s="221"/>
      <c r="L1214" s="124"/>
      <c r="M1214" s="124"/>
      <c r="N1214" s="122"/>
      <c r="O1214" s="225"/>
      <c r="P1214" s="238"/>
      <c r="Q1214" s="4"/>
      <c r="R1214" s="249"/>
      <c r="S1214" s="4"/>
      <c r="T1214" s="4"/>
      <c r="U1214" s="250"/>
    </row>
    <row r="1215" spans="2:21" ht="17.25" customHeight="1">
      <c r="B1215" s="237"/>
      <c r="C1215" s="78" t="s">
        <v>152</v>
      </c>
      <c r="D1215" s="419"/>
      <c r="E1215" s="420"/>
      <c r="F1215" s="420"/>
      <c r="G1215" s="420"/>
      <c r="H1215" s="420"/>
      <c r="I1215" s="420"/>
      <c r="J1215" s="420"/>
      <c r="K1215" s="222"/>
      <c r="L1215" s="125"/>
      <c r="M1215" s="125"/>
      <c r="N1215" s="122"/>
      <c r="O1215" s="225"/>
      <c r="P1215" s="238"/>
      <c r="Q1215" s="4"/>
      <c r="R1215" s="249"/>
      <c r="S1215" s="4"/>
      <c r="T1215" s="4"/>
      <c r="U1215" s="250"/>
    </row>
    <row r="1216" spans="2:21" ht="17.25" customHeight="1">
      <c r="B1216" s="237"/>
      <c r="C1216" s="78" t="s">
        <v>153</v>
      </c>
      <c r="D1216" s="419"/>
      <c r="E1216" s="420"/>
      <c r="F1216" s="420"/>
      <c r="G1216" s="420"/>
      <c r="H1216" s="420"/>
      <c r="I1216" s="420"/>
      <c r="J1216" s="420"/>
      <c r="K1216" s="222"/>
      <c r="L1216" s="125"/>
      <c r="M1216" s="125"/>
      <c r="N1216" s="122"/>
      <c r="O1216" s="225"/>
      <c r="P1216" s="238"/>
      <c r="Q1216" s="4"/>
      <c r="R1216" s="249"/>
      <c r="S1216" s="4"/>
      <c r="T1216" s="4"/>
      <c r="U1216" s="250"/>
    </row>
    <row r="1217" spans="2:21" ht="17.25" customHeight="1">
      <c r="B1217" s="237"/>
      <c r="C1217" s="78" t="s">
        <v>154</v>
      </c>
      <c r="D1217" s="419"/>
      <c r="E1217" s="420"/>
      <c r="F1217" s="420"/>
      <c r="G1217" s="420"/>
      <c r="H1217" s="420"/>
      <c r="I1217" s="420"/>
      <c r="J1217" s="420"/>
      <c r="K1217" s="222"/>
      <c r="L1217" s="125"/>
      <c r="M1217" s="125"/>
      <c r="N1217" s="122"/>
      <c r="O1217" s="225"/>
      <c r="P1217" s="238"/>
      <c r="Q1217" s="4"/>
      <c r="R1217" s="249"/>
      <c r="S1217" s="4"/>
      <c r="T1217" s="4"/>
      <c r="U1217" s="250"/>
    </row>
    <row r="1218" spans="2:21" ht="17.25" customHeight="1">
      <c r="B1218" s="237"/>
      <c r="C1218" s="78" t="s">
        <v>155</v>
      </c>
      <c r="D1218" s="423"/>
      <c r="E1218" s="424"/>
      <c r="F1218" s="424"/>
      <c r="G1218" s="424"/>
      <c r="H1218" s="424"/>
      <c r="I1218" s="424"/>
      <c r="J1218" s="424"/>
      <c r="K1218" s="221"/>
      <c r="L1218" s="124"/>
      <c r="M1218" s="124"/>
      <c r="N1218" s="122"/>
      <c r="O1218" s="225"/>
      <c r="P1218" s="238"/>
      <c r="Q1218" s="4"/>
      <c r="R1218" s="249"/>
      <c r="S1218" s="4"/>
      <c r="T1218" s="4"/>
      <c r="U1218" s="250"/>
    </row>
    <row r="1219" spans="2:21" ht="17.25" customHeight="1">
      <c r="B1219" s="237"/>
      <c r="C1219" s="78" t="s">
        <v>156</v>
      </c>
      <c r="D1219" s="423"/>
      <c r="E1219" s="424"/>
      <c r="F1219" s="424"/>
      <c r="G1219" s="424"/>
      <c r="H1219" s="424"/>
      <c r="I1219" s="424"/>
      <c r="J1219" s="424"/>
      <c r="K1219" s="221"/>
      <c r="L1219" s="124"/>
      <c r="M1219" s="124"/>
      <c r="N1219" s="122"/>
      <c r="O1219" s="225"/>
      <c r="P1219" s="238"/>
      <c r="Q1219" s="4"/>
      <c r="R1219" s="249"/>
      <c r="S1219" s="4"/>
      <c r="T1219" s="4"/>
      <c r="U1219" s="250"/>
    </row>
    <row r="1220" spans="2:21" ht="17.25" customHeight="1">
      <c r="B1220" s="237"/>
      <c r="C1220" s="78" t="s">
        <v>157</v>
      </c>
      <c r="D1220" s="423"/>
      <c r="E1220" s="424"/>
      <c r="F1220" s="424"/>
      <c r="G1220" s="424"/>
      <c r="H1220" s="424"/>
      <c r="I1220" s="424"/>
      <c r="J1220" s="424"/>
      <c r="K1220" s="221"/>
      <c r="L1220" s="124"/>
      <c r="M1220" s="124"/>
      <c r="N1220" s="122"/>
      <c r="O1220" s="225"/>
      <c r="P1220" s="238"/>
      <c r="Q1220" s="4"/>
      <c r="R1220" s="249"/>
      <c r="S1220" s="4"/>
      <c r="T1220" s="4"/>
      <c r="U1220" s="250"/>
    </row>
    <row r="1221" spans="2:21" ht="17.25" customHeight="1">
      <c r="B1221" s="237"/>
      <c r="C1221" s="78" t="s">
        <v>158</v>
      </c>
      <c r="D1221" s="419"/>
      <c r="E1221" s="420"/>
      <c r="F1221" s="420"/>
      <c r="G1221" s="420"/>
      <c r="H1221" s="420"/>
      <c r="I1221" s="420"/>
      <c r="J1221" s="420"/>
      <c r="K1221" s="222"/>
      <c r="L1221" s="125"/>
      <c r="M1221" s="125"/>
      <c r="N1221" s="122"/>
      <c r="O1221" s="225"/>
      <c r="P1221" s="238"/>
      <c r="Q1221" s="4"/>
      <c r="R1221" s="249"/>
      <c r="S1221" s="4"/>
      <c r="T1221" s="4"/>
      <c r="U1221" s="250"/>
    </row>
    <row r="1222" spans="2:21" ht="17.25" customHeight="1">
      <c r="B1222" s="237"/>
      <c r="C1222" s="95" t="s">
        <v>159</v>
      </c>
      <c r="D1222" s="425">
        <f>SUM(N1213:N1221)</f>
        <v>0</v>
      </c>
      <c r="E1222" s="426"/>
      <c r="F1222" s="426"/>
      <c r="G1222" s="426"/>
      <c r="H1222" s="426"/>
      <c r="I1222" s="426"/>
      <c r="J1222" s="427"/>
      <c r="K1222" s="255" t="s">
        <v>160</v>
      </c>
      <c r="L1222" s="198">
        <f>IF(ISERR((O1235+D1222)/D1211),"",(O1235+D1222)/D1211)</f>
      </c>
      <c r="M1222" s="231" t="s">
        <v>162</v>
      </c>
      <c r="N1222" s="231"/>
      <c r="O1222" s="231"/>
      <c r="P1222" s="239"/>
      <c r="Q1222" s="197"/>
      <c r="R1222" s="249" t="s">
        <v>196</v>
      </c>
      <c r="S1222" s="4"/>
      <c r="T1222" s="4"/>
      <c r="U1222" s="250"/>
    </row>
    <row r="1223" spans="2:21" ht="17.25" customHeight="1">
      <c r="B1223" s="237"/>
      <c r="C1223" s="96" t="s">
        <v>161</v>
      </c>
      <c r="D1223" s="428">
        <f>ROUNDDOWN(D1222*0.08,0)</f>
        <v>0</v>
      </c>
      <c r="E1223" s="429"/>
      <c r="F1223" s="429"/>
      <c r="G1223" s="429"/>
      <c r="H1223" s="429"/>
      <c r="I1223" s="429"/>
      <c r="J1223" s="430"/>
      <c r="K1223" s="256">
        <v>0.08</v>
      </c>
      <c r="L1223" s="260" t="s">
        <v>219</v>
      </c>
      <c r="M1223" s="231"/>
      <c r="N1223" s="231"/>
      <c r="O1223" s="231"/>
      <c r="P1223" s="239"/>
      <c r="Q1223" s="197"/>
      <c r="R1223" s="249" t="s">
        <v>199</v>
      </c>
      <c r="S1223" s="4"/>
      <c r="T1223" s="4"/>
      <c r="U1223" s="250"/>
    </row>
    <row r="1224" spans="2:21" ht="17.25" customHeight="1">
      <c r="B1224" s="237"/>
      <c r="C1224" s="97" t="s">
        <v>163</v>
      </c>
      <c r="D1224" s="410">
        <f>SUM(D1222:D1223)</f>
        <v>0</v>
      </c>
      <c r="E1224" s="411"/>
      <c r="F1224" s="411"/>
      <c r="G1224" s="411"/>
      <c r="H1224" s="411"/>
      <c r="I1224" s="411"/>
      <c r="J1224" s="412"/>
      <c r="K1224" s="226"/>
      <c r="L1224" s="226" t="s">
        <v>220</v>
      </c>
      <c r="M1224" s="226"/>
      <c r="N1224" s="226"/>
      <c r="O1224" s="226"/>
      <c r="P1224" s="238"/>
      <c r="R1224" s="249"/>
      <c r="S1224" s="4"/>
      <c r="T1224" s="4"/>
      <c r="U1224" s="250"/>
    </row>
    <row r="1225" spans="2:21" ht="18" customHeight="1">
      <c r="B1225" s="237"/>
      <c r="C1225" s="226"/>
      <c r="D1225" s="226"/>
      <c r="E1225" s="226"/>
      <c r="F1225" s="226"/>
      <c r="G1225" s="226"/>
      <c r="H1225" s="226"/>
      <c r="I1225" s="226"/>
      <c r="J1225" s="226"/>
      <c r="K1225" s="226"/>
      <c r="L1225" s="226"/>
      <c r="M1225" s="226"/>
      <c r="N1225" s="226"/>
      <c r="O1225" s="226"/>
      <c r="P1225" s="238"/>
      <c r="R1225" s="249" t="s">
        <v>201</v>
      </c>
      <c r="S1225" s="4"/>
      <c r="T1225" s="4"/>
      <c r="U1225" s="250"/>
    </row>
    <row r="1226" spans="2:21" ht="18" customHeight="1" thickBot="1">
      <c r="B1226" s="237"/>
      <c r="C1226" s="226"/>
      <c r="D1226" s="226" t="s">
        <v>164</v>
      </c>
      <c r="E1226" s="226"/>
      <c r="F1226" s="226"/>
      <c r="G1226" s="226"/>
      <c r="H1226" s="226"/>
      <c r="I1226" s="226"/>
      <c r="J1226" s="226"/>
      <c r="K1226" s="226"/>
      <c r="L1226" s="226"/>
      <c r="M1226" s="226"/>
      <c r="N1226" s="226"/>
      <c r="O1226" s="226"/>
      <c r="P1226" s="238"/>
      <c r="R1226" s="249" t="s">
        <v>200</v>
      </c>
      <c r="S1226" s="4"/>
      <c r="T1226" s="4"/>
      <c r="U1226" s="250"/>
    </row>
    <row r="1227" spans="2:21" ht="18" customHeight="1" thickBot="1" thickTop="1">
      <c r="B1227" s="237"/>
      <c r="C1227" s="226"/>
      <c r="D1227" s="413" t="s">
        <v>143</v>
      </c>
      <c r="E1227" s="414"/>
      <c r="F1227" s="414"/>
      <c r="G1227" s="414"/>
      <c r="H1227" s="414"/>
      <c r="I1227" s="414"/>
      <c r="J1227" s="415"/>
      <c r="K1227" s="120">
        <f>D1211</f>
        <v>0</v>
      </c>
      <c r="L1227" s="223"/>
      <c r="M1227" s="223"/>
      <c r="N1227" s="223"/>
      <c r="O1227" s="100"/>
      <c r="P1227" s="238"/>
      <c r="R1227" s="251" t="s">
        <v>202</v>
      </c>
      <c r="S1227" s="252"/>
      <c r="T1227" s="252"/>
      <c r="U1227" s="253"/>
    </row>
    <row r="1228" spans="2:16" ht="19.5" customHeight="1">
      <c r="B1228" s="237"/>
      <c r="C1228" s="226"/>
      <c r="D1228" s="416" t="s">
        <v>165</v>
      </c>
      <c r="E1228" s="417"/>
      <c r="F1228" s="417"/>
      <c r="G1228" s="417"/>
      <c r="H1228" s="417"/>
      <c r="I1228" s="417"/>
      <c r="J1228" s="418"/>
      <c r="K1228" s="118"/>
      <c r="L1228" s="95" t="s">
        <v>166</v>
      </c>
      <c r="M1228" s="104"/>
      <c r="N1228" s="95" t="s">
        <v>167</v>
      </c>
      <c r="O1228" s="106"/>
      <c r="P1228" s="238"/>
    </row>
    <row r="1229" spans="2:16" ht="19.5" customHeight="1">
      <c r="B1229" s="237"/>
      <c r="C1229" s="226"/>
      <c r="D1229" s="392" t="s">
        <v>168</v>
      </c>
      <c r="E1229" s="393"/>
      <c r="F1229" s="393"/>
      <c r="G1229" s="393"/>
      <c r="H1229" s="393"/>
      <c r="I1229" s="393"/>
      <c r="J1229" s="394"/>
      <c r="K1229" s="103"/>
      <c r="L1229" s="96" t="s">
        <v>169</v>
      </c>
      <c r="M1229" s="102"/>
      <c r="N1229" s="96" t="s">
        <v>170</v>
      </c>
      <c r="O1229" s="107"/>
      <c r="P1229" s="238"/>
    </row>
    <row r="1230" spans="2:16" ht="19.5" customHeight="1">
      <c r="B1230" s="237"/>
      <c r="C1230" s="226"/>
      <c r="D1230" s="392" t="s">
        <v>171</v>
      </c>
      <c r="E1230" s="393"/>
      <c r="F1230" s="393"/>
      <c r="G1230" s="393"/>
      <c r="H1230" s="393"/>
      <c r="I1230" s="393"/>
      <c r="J1230" s="394"/>
      <c r="K1230" s="103"/>
      <c r="L1230" s="96" t="s">
        <v>172</v>
      </c>
      <c r="M1230" s="102"/>
      <c r="N1230" s="96" t="s">
        <v>173</v>
      </c>
      <c r="O1230" s="107"/>
      <c r="P1230" s="238"/>
    </row>
    <row r="1231" spans="2:16" ht="19.5" customHeight="1">
      <c r="B1231" s="237"/>
      <c r="C1231" s="226"/>
      <c r="D1231" s="392" t="s">
        <v>174</v>
      </c>
      <c r="E1231" s="393"/>
      <c r="F1231" s="393"/>
      <c r="G1231" s="393"/>
      <c r="H1231" s="393"/>
      <c r="I1231" s="393"/>
      <c r="J1231" s="394"/>
      <c r="K1231" s="103"/>
      <c r="L1231" s="96" t="s">
        <v>175</v>
      </c>
      <c r="M1231" s="102"/>
      <c r="N1231" s="96" t="s">
        <v>176</v>
      </c>
      <c r="O1231" s="107"/>
      <c r="P1231" s="238"/>
    </row>
    <row r="1232" spans="2:16" ht="19.5" customHeight="1">
      <c r="B1232" s="237"/>
      <c r="C1232" s="226"/>
      <c r="D1232" s="392" t="s">
        <v>177</v>
      </c>
      <c r="E1232" s="393"/>
      <c r="F1232" s="393"/>
      <c r="G1232" s="393"/>
      <c r="H1232" s="393"/>
      <c r="I1232" s="393"/>
      <c r="J1232" s="394"/>
      <c r="K1232" s="103"/>
      <c r="L1232" s="96" t="s">
        <v>178</v>
      </c>
      <c r="M1232" s="102"/>
      <c r="N1232" s="96" t="s">
        <v>179</v>
      </c>
      <c r="O1232" s="107"/>
      <c r="P1232" s="238"/>
    </row>
    <row r="1233" spans="2:16" ht="19.5" customHeight="1">
      <c r="B1233" s="237"/>
      <c r="C1233" s="226"/>
      <c r="D1233" s="392" t="s">
        <v>180</v>
      </c>
      <c r="E1233" s="393"/>
      <c r="F1233" s="393"/>
      <c r="G1233" s="393"/>
      <c r="H1233" s="393"/>
      <c r="I1233" s="393"/>
      <c r="J1233" s="394"/>
      <c r="K1233" s="103"/>
      <c r="L1233" s="96" t="s">
        <v>181</v>
      </c>
      <c r="M1233" s="102"/>
      <c r="N1233" s="96" t="s">
        <v>182</v>
      </c>
      <c r="O1233" s="107"/>
      <c r="P1233" s="238"/>
    </row>
    <row r="1234" spans="2:16" ht="19.5" customHeight="1">
      <c r="B1234" s="237"/>
      <c r="C1234" s="226"/>
      <c r="D1234" s="392" t="s">
        <v>183</v>
      </c>
      <c r="E1234" s="393"/>
      <c r="F1234" s="393"/>
      <c r="G1234" s="393"/>
      <c r="H1234" s="393"/>
      <c r="I1234" s="393"/>
      <c r="J1234" s="394"/>
      <c r="K1234" s="103"/>
      <c r="L1234" s="96" t="s">
        <v>184</v>
      </c>
      <c r="M1234" s="102"/>
      <c r="N1234" s="108" t="s">
        <v>182</v>
      </c>
      <c r="O1234" s="109"/>
      <c r="P1234" s="238"/>
    </row>
    <row r="1235" spans="2:16" ht="19.5" customHeight="1" thickBot="1">
      <c r="B1235" s="237"/>
      <c r="C1235" s="226"/>
      <c r="D1235" s="392" t="s">
        <v>185</v>
      </c>
      <c r="E1235" s="393"/>
      <c r="F1235" s="393"/>
      <c r="G1235" s="393"/>
      <c r="H1235" s="393"/>
      <c r="I1235" s="393"/>
      <c r="J1235" s="394"/>
      <c r="K1235" s="103"/>
      <c r="L1235" s="96" t="s">
        <v>186</v>
      </c>
      <c r="M1235" s="102"/>
      <c r="N1235" s="98" t="s">
        <v>187</v>
      </c>
      <c r="O1235" s="110">
        <f>SUM(K1228:K1236,M1228:M1236,O1228:O1234)</f>
        <v>0</v>
      </c>
      <c r="P1235" s="238"/>
    </row>
    <row r="1236" spans="2:16" ht="19.5" customHeight="1" thickBot="1" thickTop="1">
      <c r="B1236" s="237"/>
      <c r="C1236" s="226"/>
      <c r="D1236" s="407" t="s">
        <v>188</v>
      </c>
      <c r="E1236" s="408"/>
      <c r="F1236" s="408"/>
      <c r="G1236" s="408"/>
      <c r="H1236" s="408"/>
      <c r="I1236" s="408"/>
      <c r="J1236" s="409"/>
      <c r="K1236" s="119"/>
      <c r="L1236" s="101" t="s">
        <v>189</v>
      </c>
      <c r="M1236" s="105"/>
      <c r="N1236" s="99" t="s">
        <v>190</v>
      </c>
      <c r="O1236" s="111">
        <f>IF(D1211="単価契約",0,K1227-O1235)</f>
        <v>0</v>
      </c>
      <c r="P1236" s="238"/>
    </row>
    <row r="1237" spans="2:16" ht="19.5" customHeight="1" thickBot="1" thickTop="1">
      <c r="B1237" s="240"/>
      <c r="C1237" s="241"/>
      <c r="D1237" s="241"/>
      <c r="E1237" s="241"/>
      <c r="F1237" s="241"/>
      <c r="G1237" s="241"/>
      <c r="H1237" s="241"/>
      <c r="I1237" s="241"/>
      <c r="J1237" s="241"/>
      <c r="K1237" s="241"/>
      <c r="L1237" s="241"/>
      <c r="M1237" s="241"/>
      <c r="N1237" s="241"/>
      <c r="O1237" s="241"/>
      <c r="P1237" s="242"/>
    </row>
    <row r="1238" ht="19.5" customHeight="1">
      <c r="C1238" s="436" t="s">
        <v>120</v>
      </c>
    </row>
    <row r="1239" ht="19.5" customHeight="1">
      <c r="C1239" s="436"/>
    </row>
    <row r="1240" ht="19.5" customHeight="1">
      <c r="C1240" s="436"/>
    </row>
    <row r="1241" ht="19.5" customHeight="1">
      <c r="C1241" s="436"/>
    </row>
    <row r="1242" ht="19.5" customHeight="1">
      <c r="C1242" s="436"/>
    </row>
    <row r="1243" ht="19.5" customHeight="1">
      <c r="C1243" s="436"/>
    </row>
    <row r="1244" ht="19.5" customHeight="1">
      <c r="C1244" s="436"/>
    </row>
    <row r="1245" ht="19.5" customHeight="1">
      <c r="C1245" s="436"/>
    </row>
    <row r="1246" ht="19.5" customHeight="1">
      <c r="C1246" s="436"/>
    </row>
    <row r="1247" ht="19.5" customHeight="1">
      <c r="C1247" s="436"/>
    </row>
    <row r="1248" ht="12" customHeight="1">
      <c r="C1248" s="436"/>
    </row>
    <row r="1249" ht="12" customHeight="1">
      <c r="C1249" s="436"/>
    </row>
    <row r="1250" ht="12" customHeight="1">
      <c r="C1250" s="436"/>
    </row>
    <row r="1251" ht="12" customHeight="1">
      <c r="C1251" s="436"/>
    </row>
    <row r="1252" ht="12" customHeight="1">
      <c r="C1252" s="436"/>
    </row>
    <row r="1253" ht="12" customHeight="1">
      <c r="C1253" s="436"/>
    </row>
    <row r="1254" ht="12" customHeight="1">
      <c r="C1254" s="436"/>
    </row>
    <row r="1255" ht="12" customHeight="1">
      <c r="C1255" s="436"/>
    </row>
    <row r="1256" ht="12" customHeight="1">
      <c r="C1256" s="436"/>
    </row>
    <row r="1257" ht="12" customHeight="1">
      <c r="C1257" s="437"/>
    </row>
    <row r="1258" spans="2:20" ht="17.25" customHeight="1" thickBot="1">
      <c r="B1258" s="80"/>
      <c r="C1258" s="388" t="s">
        <v>118</v>
      </c>
      <c r="D1258" s="388"/>
      <c r="E1258" s="388"/>
      <c r="F1258" s="388"/>
      <c r="G1258" s="388"/>
      <c r="H1258" s="388"/>
      <c r="I1258" s="390">
        <f>I1201+1</f>
        <v>23</v>
      </c>
      <c r="J1258" s="390"/>
      <c r="K1258" s="81"/>
      <c r="L1258" s="81"/>
      <c r="M1258" s="81"/>
      <c r="N1258" s="81"/>
      <c r="O1258" s="81"/>
      <c r="P1258" s="82"/>
      <c r="T1258" s="1" t="s">
        <v>206</v>
      </c>
    </row>
    <row r="1259" spans="2:20" ht="17.25" customHeight="1" thickTop="1">
      <c r="B1259" s="2"/>
      <c r="C1259" s="389"/>
      <c r="D1259" s="389"/>
      <c r="E1259" s="389"/>
      <c r="F1259" s="389"/>
      <c r="G1259" s="389"/>
      <c r="H1259" s="389"/>
      <c r="I1259" s="391"/>
      <c r="J1259" s="391"/>
      <c r="K1259" s="4"/>
      <c r="L1259" s="395" t="s">
        <v>119</v>
      </c>
      <c r="M1259" s="396"/>
      <c r="N1259" s="396"/>
      <c r="O1259" s="396"/>
      <c r="P1259" s="397"/>
      <c r="T1259" s="1" t="s">
        <v>207</v>
      </c>
    </row>
    <row r="1260" spans="2:16" ht="9.75" customHeight="1">
      <c r="B1260" s="2"/>
      <c r="C1260" s="4"/>
      <c r="D1260" s="4"/>
      <c r="E1260" s="4"/>
      <c r="F1260" s="4"/>
      <c r="G1260" s="4"/>
      <c r="H1260" s="4"/>
      <c r="I1260" s="4"/>
      <c r="J1260" s="4"/>
      <c r="K1260" s="4"/>
      <c r="L1260" s="398"/>
      <c r="M1260" s="399"/>
      <c r="N1260" s="399"/>
      <c r="O1260" s="399"/>
      <c r="P1260" s="400"/>
    </row>
    <row r="1261" spans="2:16" ht="17.25" customHeight="1">
      <c r="B1261" s="2"/>
      <c r="C1261" s="78" t="s">
        <v>15</v>
      </c>
      <c r="D1261" s="404">
        <v>44135</v>
      </c>
      <c r="E1261" s="405"/>
      <c r="F1261" s="405"/>
      <c r="G1261" s="405"/>
      <c r="H1261" s="405"/>
      <c r="I1261" s="406"/>
      <c r="J1261" s="121"/>
      <c r="K1261" s="4"/>
      <c r="L1261" s="398"/>
      <c r="M1261" s="399"/>
      <c r="N1261" s="399"/>
      <c r="O1261" s="399"/>
      <c r="P1261" s="400"/>
    </row>
    <row r="1262" spans="2:16" ht="11.25" customHeight="1" thickBot="1">
      <c r="B1262" s="2"/>
      <c r="C1262" s="81"/>
      <c r="D1262" s="81"/>
      <c r="E1262" s="81"/>
      <c r="F1262" s="81"/>
      <c r="G1262" s="81"/>
      <c r="H1262" s="81"/>
      <c r="I1262" s="93"/>
      <c r="J1262" s="94"/>
      <c r="K1262" s="4"/>
      <c r="L1262" s="401"/>
      <c r="M1262" s="402"/>
      <c r="N1262" s="402"/>
      <c r="O1262" s="402"/>
      <c r="P1262" s="403"/>
    </row>
    <row r="1263" spans="2:20" ht="12" customHeight="1" thickTop="1">
      <c r="B1263" s="2"/>
      <c r="C1263" s="4"/>
      <c r="D1263" s="4"/>
      <c r="E1263" s="4"/>
      <c r="F1263" s="4"/>
      <c r="G1263" s="4"/>
      <c r="H1263" s="4"/>
      <c r="I1263" s="4"/>
      <c r="J1263" s="4"/>
      <c r="K1263" s="4"/>
      <c r="L1263" s="112"/>
      <c r="M1263" s="112"/>
      <c r="N1263" s="112"/>
      <c r="O1263" s="112"/>
      <c r="P1263" s="3"/>
      <c r="Q1263" s="90"/>
      <c r="R1263" s="90"/>
      <c r="S1263" s="90"/>
      <c r="T1263" s="90"/>
    </row>
    <row r="1264" spans="2:20" ht="17.25" customHeight="1" thickBot="1">
      <c r="B1264" s="2"/>
      <c r="C1264" s="4" t="s">
        <v>69</v>
      </c>
      <c r="D1264" s="4"/>
      <c r="E1264" s="4"/>
      <c r="F1264" s="4"/>
      <c r="G1264" s="4"/>
      <c r="H1264" s="4"/>
      <c r="I1264" s="4"/>
      <c r="J1264" s="4"/>
      <c r="K1264" s="4"/>
      <c r="L1264" s="112"/>
      <c r="M1264" s="112"/>
      <c r="N1264" s="112"/>
      <c r="O1264" s="112"/>
      <c r="P1264" s="3"/>
      <c r="Q1264" s="90"/>
      <c r="R1264" s="90"/>
      <c r="S1264" s="90"/>
      <c r="T1264" s="90"/>
    </row>
    <row r="1265" spans="2:19" ht="17.25" customHeight="1">
      <c r="B1265" s="243" t="s">
        <v>194</v>
      </c>
      <c r="C1265" s="232" t="s">
        <v>139</v>
      </c>
      <c r="D1265" s="382"/>
      <c r="E1265" s="383"/>
      <c r="F1265" s="383"/>
      <c r="G1265" s="383"/>
      <c r="H1265" s="383"/>
      <c r="I1265" s="383"/>
      <c r="J1265" s="384"/>
      <c r="K1265" s="233"/>
      <c r="L1265" s="234"/>
      <c r="M1265" s="235" t="s">
        <v>140</v>
      </c>
      <c r="N1265" s="233"/>
      <c r="O1265" s="233"/>
      <c r="P1265" s="236"/>
      <c r="R1265" s="244"/>
      <c r="S1265" s="4" t="s">
        <v>197</v>
      </c>
    </row>
    <row r="1266" spans="2:19" ht="17.25" customHeight="1">
      <c r="B1266" s="237"/>
      <c r="C1266" s="78" t="s">
        <v>141</v>
      </c>
      <c r="D1266" s="274"/>
      <c r="E1266" s="275"/>
      <c r="F1266" s="275"/>
      <c r="G1266" s="275"/>
      <c r="H1266" s="275"/>
      <c r="I1266" s="275"/>
      <c r="J1266" s="275"/>
      <c r="K1266" s="275"/>
      <c r="L1266" s="276"/>
      <c r="M1266" s="438" t="s">
        <v>259</v>
      </c>
      <c r="N1266" s="439"/>
      <c r="O1266" s="439"/>
      <c r="P1266" s="238"/>
      <c r="R1266" s="245"/>
      <c r="S1266" s="1" t="s">
        <v>198</v>
      </c>
    </row>
    <row r="1267" spans="2:16" ht="17.25" customHeight="1" thickBot="1">
      <c r="B1267" s="237"/>
      <c r="C1267" s="78" t="s">
        <v>142</v>
      </c>
      <c r="D1267" s="385"/>
      <c r="E1267" s="386"/>
      <c r="F1267" s="386"/>
      <c r="G1267" s="386"/>
      <c r="H1267" s="387"/>
      <c r="I1267" s="228"/>
      <c r="J1267" s="229"/>
      <c r="K1267" s="266" t="str">
        <f>TEXT(D1267,"00000")</f>
        <v>00000</v>
      </c>
      <c r="L1267" s="227"/>
      <c r="M1267" s="226"/>
      <c r="N1267" s="226"/>
      <c r="O1267" s="226"/>
      <c r="P1267" s="238"/>
    </row>
    <row r="1268" spans="2:21" ht="17.25" customHeight="1">
      <c r="B1268" s="237"/>
      <c r="C1268" s="78" t="s">
        <v>143</v>
      </c>
      <c r="D1268" s="431"/>
      <c r="E1268" s="432"/>
      <c r="F1268" s="432"/>
      <c r="G1268" s="432"/>
      <c r="H1268" s="432"/>
      <c r="I1268" s="432"/>
      <c r="J1268" s="433"/>
      <c r="K1268" s="226" t="s">
        <v>144</v>
      </c>
      <c r="L1268" s="230"/>
      <c r="M1268" s="226"/>
      <c r="N1268" s="226"/>
      <c r="O1268" s="226"/>
      <c r="P1268" s="238"/>
      <c r="R1268" s="246" t="s">
        <v>192</v>
      </c>
      <c r="S1268" s="247"/>
      <c r="T1268" s="247"/>
      <c r="U1268" s="248"/>
    </row>
    <row r="1269" spans="2:21" ht="17.25" customHeight="1">
      <c r="B1269" s="237"/>
      <c r="C1269" s="78"/>
      <c r="D1269" s="434" t="s">
        <v>145</v>
      </c>
      <c r="E1269" s="435"/>
      <c r="F1269" s="435"/>
      <c r="G1269" s="435"/>
      <c r="H1269" s="435"/>
      <c r="I1269" s="435"/>
      <c r="J1269" s="435"/>
      <c r="K1269" s="224" t="s">
        <v>146</v>
      </c>
      <c r="L1269" s="224" t="s">
        <v>147</v>
      </c>
      <c r="M1269" s="224" t="s">
        <v>148</v>
      </c>
      <c r="N1269" s="123" t="s">
        <v>149</v>
      </c>
      <c r="O1269" s="226"/>
      <c r="P1269" s="238"/>
      <c r="R1269" s="249"/>
      <c r="S1269" s="4" t="s">
        <v>193</v>
      </c>
      <c r="T1269" s="4"/>
      <c r="U1269" s="250"/>
    </row>
    <row r="1270" spans="2:21" ht="17.25" customHeight="1">
      <c r="B1270" s="237"/>
      <c r="C1270" s="78" t="s">
        <v>150</v>
      </c>
      <c r="D1270" s="423"/>
      <c r="E1270" s="424"/>
      <c r="F1270" s="424"/>
      <c r="G1270" s="424"/>
      <c r="H1270" s="424"/>
      <c r="I1270" s="424"/>
      <c r="J1270" s="424"/>
      <c r="K1270" s="221"/>
      <c r="L1270" s="124"/>
      <c r="M1270" s="124"/>
      <c r="N1270" s="122"/>
      <c r="O1270" s="225"/>
      <c r="P1270" s="238"/>
      <c r="Q1270" s="4"/>
      <c r="R1270" s="249" t="s">
        <v>195</v>
      </c>
      <c r="S1270" s="4"/>
      <c r="T1270" s="4"/>
      <c r="U1270" s="250"/>
    </row>
    <row r="1271" spans="2:21" ht="17.25" customHeight="1">
      <c r="B1271" s="237"/>
      <c r="C1271" s="78" t="s">
        <v>151</v>
      </c>
      <c r="D1271" s="423"/>
      <c r="E1271" s="424"/>
      <c r="F1271" s="424"/>
      <c r="G1271" s="424"/>
      <c r="H1271" s="424"/>
      <c r="I1271" s="424"/>
      <c r="J1271" s="424"/>
      <c r="K1271" s="221"/>
      <c r="L1271" s="124"/>
      <c r="M1271" s="124"/>
      <c r="N1271" s="122"/>
      <c r="O1271" s="225"/>
      <c r="P1271" s="238"/>
      <c r="Q1271" s="4"/>
      <c r="R1271" s="249"/>
      <c r="S1271" s="4"/>
      <c r="T1271" s="4"/>
      <c r="U1271" s="250"/>
    </row>
    <row r="1272" spans="2:21" ht="17.25" customHeight="1">
      <c r="B1272" s="237"/>
      <c r="C1272" s="78" t="s">
        <v>152</v>
      </c>
      <c r="D1272" s="419"/>
      <c r="E1272" s="420"/>
      <c r="F1272" s="420"/>
      <c r="G1272" s="420"/>
      <c r="H1272" s="420"/>
      <c r="I1272" s="420"/>
      <c r="J1272" s="420"/>
      <c r="K1272" s="222"/>
      <c r="L1272" s="125"/>
      <c r="M1272" s="125"/>
      <c r="N1272" s="122"/>
      <c r="O1272" s="225"/>
      <c r="P1272" s="238"/>
      <c r="Q1272" s="4"/>
      <c r="R1272" s="249"/>
      <c r="S1272" s="4"/>
      <c r="T1272" s="4"/>
      <c r="U1272" s="250"/>
    </row>
    <row r="1273" spans="2:21" ht="17.25" customHeight="1">
      <c r="B1273" s="237"/>
      <c r="C1273" s="78" t="s">
        <v>153</v>
      </c>
      <c r="D1273" s="419"/>
      <c r="E1273" s="420"/>
      <c r="F1273" s="420"/>
      <c r="G1273" s="420"/>
      <c r="H1273" s="420"/>
      <c r="I1273" s="420"/>
      <c r="J1273" s="420"/>
      <c r="K1273" s="222"/>
      <c r="L1273" s="125"/>
      <c r="M1273" s="125"/>
      <c r="N1273" s="122"/>
      <c r="O1273" s="225"/>
      <c r="P1273" s="238"/>
      <c r="Q1273" s="4"/>
      <c r="R1273" s="249"/>
      <c r="S1273" s="4"/>
      <c r="T1273" s="4"/>
      <c r="U1273" s="250"/>
    </row>
    <row r="1274" spans="2:21" ht="17.25" customHeight="1">
      <c r="B1274" s="237"/>
      <c r="C1274" s="78" t="s">
        <v>154</v>
      </c>
      <c r="D1274" s="419"/>
      <c r="E1274" s="420"/>
      <c r="F1274" s="420"/>
      <c r="G1274" s="420"/>
      <c r="H1274" s="420"/>
      <c r="I1274" s="420"/>
      <c r="J1274" s="420"/>
      <c r="K1274" s="222"/>
      <c r="L1274" s="125"/>
      <c r="M1274" s="125"/>
      <c r="N1274" s="122"/>
      <c r="O1274" s="225"/>
      <c r="P1274" s="238"/>
      <c r="Q1274" s="4"/>
      <c r="R1274" s="249"/>
      <c r="S1274" s="4"/>
      <c r="T1274" s="4"/>
      <c r="U1274" s="250"/>
    </row>
    <row r="1275" spans="2:21" ht="17.25" customHeight="1">
      <c r="B1275" s="237"/>
      <c r="C1275" s="78" t="s">
        <v>155</v>
      </c>
      <c r="D1275" s="423"/>
      <c r="E1275" s="424"/>
      <c r="F1275" s="424"/>
      <c r="G1275" s="424"/>
      <c r="H1275" s="424"/>
      <c r="I1275" s="424"/>
      <c r="J1275" s="424"/>
      <c r="K1275" s="221"/>
      <c r="L1275" s="124"/>
      <c r="M1275" s="124"/>
      <c r="N1275" s="122"/>
      <c r="O1275" s="225"/>
      <c r="P1275" s="238"/>
      <c r="Q1275" s="4"/>
      <c r="R1275" s="249"/>
      <c r="S1275" s="4"/>
      <c r="T1275" s="4"/>
      <c r="U1275" s="250"/>
    </row>
    <row r="1276" spans="2:21" ht="17.25" customHeight="1">
      <c r="B1276" s="237"/>
      <c r="C1276" s="78" t="s">
        <v>156</v>
      </c>
      <c r="D1276" s="423"/>
      <c r="E1276" s="424"/>
      <c r="F1276" s="424"/>
      <c r="G1276" s="424"/>
      <c r="H1276" s="424"/>
      <c r="I1276" s="424"/>
      <c r="J1276" s="424"/>
      <c r="K1276" s="221"/>
      <c r="L1276" s="124"/>
      <c r="M1276" s="124"/>
      <c r="N1276" s="122"/>
      <c r="O1276" s="225"/>
      <c r="P1276" s="238"/>
      <c r="Q1276" s="4"/>
      <c r="R1276" s="249"/>
      <c r="S1276" s="4"/>
      <c r="T1276" s="4"/>
      <c r="U1276" s="250"/>
    </row>
    <row r="1277" spans="2:21" ht="17.25" customHeight="1">
      <c r="B1277" s="237"/>
      <c r="C1277" s="78" t="s">
        <v>157</v>
      </c>
      <c r="D1277" s="423"/>
      <c r="E1277" s="424"/>
      <c r="F1277" s="424"/>
      <c r="G1277" s="424"/>
      <c r="H1277" s="424"/>
      <c r="I1277" s="424"/>
      <c r="J1277" s="424"/>
      <c r="K1277" s="221"/>
      <c r="L1277" s="124"/>
      <c r="M1277" s="124"/>
      <c r="N1277" s="122"/>
      <c r="O1277" s="225"/>
      <c r="P1277" s="238"/>
      <c r="Q1277" s="4"/>
      <c r="R1277" s="249"/>
      <c r="S1277" s="4"/>
      <c r="T1277" s="4"/>
      <c r="U1277" s="250"/>
    </row>
    <row r="1278" spans="2:21" ht="17.25" customHeight="1">
      <c r="B1278" s="237"/>
      <c r="C1278" s="78" t="s">
        <v>158</v>
      </c>
      <c r="D1278" s="419"/>
      <c r="E1278" s="420"/>
      <c r="F1278" s="420"/>
      <c r="G1278" s="420"/>
      <c r="H1278" s="420"/>
      <c r="I1278" s="420"/>
      <c r="J1278" s="420"/>
      <c r="K1278" s="222"/>
      <c r="L1278" s="125"/>
      <c r="M1278" s="125"/>
      <c r="N1278" s="122"/>
      <c r="O1278" s="225"/>
      <c r="P1278" s="238"/>
      <c r="Q1278" s="4"/>
      <c r="R1278" s="249"/>
      <c r="S1278" s="4"/>
      <c r="T1278" s="4"/>
      <c r="U1278" s="250"/>
    </row>
    <row r="1279" spans="2:21" ht="17.25" customHeight="1">
      <c r="B1279" s="237"/>
      <c r="C1279" s="95" t="s">
        <v>159</v>
      </c>
      <c r="D1279" s="425">
        <f>SUM(N1270:N1278)</f>
        <v>0</v>
      </c>
      <c r="E1279" s="426"/>
      <c r="F1279" s="426"/>
      <c r="G1279" s="426"/>
      <c r="H1279" s="426"/>
      <c r="I1279" s="426"/>
      <c r="J1279" s="427"/>
      <c r="K1279" s="255" t="s">
        <v>160</v>
      </c>
      <c r="L1279" s="198">
        <f>IF(ISERR((O1292+D1279)/D1268),"",(O1292+D1279)/D1268)</f>
      </c>
      <c r="M1279" s="231" t="s">
        <v>162</v>
      </c>
      <c r="N1279" s="231"/>
      <c r="O1279" s="231"/>
      <c r="P1279" s="239"/>
      <c r="Q1279" s="197"/>
      <c r="R1279" s="249" t="s">
        <v>196</v>
      </c>
      <c r="S1279" s="4"/>
      <c r="T1279" s="4"/>
      <c r="U1279" s="250"/>
    </row>
    <row r="1280" spans="2:21" ht="17.25" customHeight="1">
      <c r="B1280" s="237"/>
      <c r="C1280" s="96" t="s">
        <v>161</v>
      </c>
      <c r="D1280" s="428">
        <f>ROUNDDOWN(D1279*0.08,0)</f>
        <v>0</v>
      </c>
      <c r="E1280" s="429"/>
      <c r="F1280" s="429"/>
      <c r="G1280" s="429"/>
      <c r="H1280" s="429"/>
      <c r="I1280" s="429"/>
      <c r="J1280" s="430"/>
      <c r="K1280" s="256">
        <v>0.08</v>
      </c>
      <c r="L1280" s="260" t="s">
        <v>219</v>
      </c>
      <c r="M1280" s="231"/>
      <c r="N1280" s="231"/>
      <c r="O1280" s="231"/>
      <c r="P1280" s="239"/>
      <c r="Q1280" s="197"/>
      <c r="R1280" s="249" t="s">
        <v>199</v>
      </c>
      <c r="S1280" s="4"/>
      <c r="T1280" s="4"/>
      <c r="U1280" s="250"/>
    </row>
    <row r="1281" spans="2:21" ht="17.25" customHeight="1">
      <c r="B1281" s="237"/>
      <c r="C1281" s="97" t="s">
        <v>163</v>
      </c>
      <c r="D1281" s="410">
        <f>SUM(D1279:D1280)</f>
        <v>0</v>
      </c>
      <c r="E1281" s="411"/>
      <c r="F1281" s="411"/>
      <c r="G1281" s="411"/>
      <c r="H1281" s="411"/>
      <c r="I1281" s="411"/>
      <c r="J1281" s="412"/>
      <c r="K1281" s="226"/>
      <c r="L1281" s="226" t="s">
        <v>220</v>
      </c>
      <c r="M1281" s="226"/>
      <c r="N1281" s="226"/>
      <c r="O1281" s="226"/>
      <c r="P1281" s="238"/>
      <c r="R1281" s="249"/>
      <c r="S1281" s="4"/>
      <c r="T1281" s="4"/>
      <c r="U1281" s="250"/>
    </row>
    <row r="1282" spans="2:21" ht="18" customHeight="1">
      <c r="B1282" s="237"/>
      <c r="C1282" s="226"/>
      <c r="D1282" s="226"/>
      <c r="E1282" s="226"/>
      <c r="F1282" s="226"/>
      <c r="G1282" s="226"/>
      <c r="H1282" s="226"/>
      <c r="I1282" s="226"/>
      <c r="J1282" s="226"/>
      <c r="K1282" s="226"/>
      <c r="L1282" s="226"/>
      <c r="M1282" s="226"/>
      <c r="N1282" s="226"/>
      <c r="O1282" s="226"/>
      <c r="P1282" s="238"/>
      <c r="R1282" s="249" t="s">
        <v>201</v>
      </c>
      <c r="S1282" s="4"/>
      <c r="T1282" s="4"/>
      <c r="U1282" s="250"/>
    </row>
    <row r="1283" spans="2:21" ht="18" customHeight="1" thickBot="1">
      <c r="B1283" s="237"/>
      <c r="C1283" s="226"/>
      <c r="D1283" s="226" t="s">
        <v>164</v>
      </c>
      <c r="E1283" s="226"/>
      <c r="F1283" s="226"/>
      <c r="G1283" s="226"/>
      <c r="H1283" s="226"/>
      <c r="I1283" s="226"/>
      <c r="J1283" s="226"/>
      <c r="K1283" s="226"/>
      <c r="L1283" s="226"/>
      <c r="M1283" s="226"/>
      <c r="N1283" s="226"/>
      <c r="O1283" s="226"/>
      <c r="P1283" s="238"/>
      <c r="R1283" s="249" t="s">
        <v>200</v>
      </c>
      <c r="S1283" s="4"/>
      <c r="T1283" s="4"/>
      <c r="U1283" s="250"/>
    </row>
    <row r="1284" spans="2:21" ht="18" customHeight="1" thickBot="1" thickTop="1">
      <c r="B1284" s="237"/>
      <c r="C1284" s="226"/>
      <c r="D1284" s="413" t="s">
        <v>143</v>
      </c>
      <c r="E1284" s="414"/>
      <c r="F1284" s="414"/>
      <c r="G1284" s="414"/>
      <c r="H1284" s="414"/>
      <c r="I1284" s="414"/>
      <c r="J1284" s="415"/>
      <c r="K1284" s="120">
        <f>D1268</f>
        <v>0</v>
      </c>
      <c r="L1284" s="223"/>
      <c r="M1284" s="223"/>
      <c r="N1284" s="223"/>
      <c r="O1284" s="100"/>
      <c r="P1284" s="238"/>
      <c r="R1284" s="251" t="s">
        <v>202</v>
      </c>
      <c r="S1284" s="252"/>
      <c r="T1284" s="252"/>
      <c r="U1284" s="253"/>
    </row>
    <row r="1285" spans="2:16" ht="19.5" customHeight="1">
      <c r="B1285" s="237"/>
      <c r="C1285" s="226"/>
      <c r="D1285" s="416" t="s">
        <v>165</v>
      </c>
      <c r="E1285" s="417"/>
      <c r="F1285" s="417"/>
      <c r="G1285" s="417"/>
      <c r="H1285" s="417"/>
      <c r="I1285" s="417"/>
      <c r="J1285" s="418"/>
      <c r="K1285" s="118"/>
      <c r="L1285" s="95" t="s">
        <v>166</v>
      </c>
      <c r="M1285" s="104"/>
      <c r="N1285" s="95" t="s">
        <v>167</v>
      </c>
      <c r="O1285" s="106"/>
      <c r="P1285" s="238"/>
    </row>
    <row r="1286" spans="2:16" ht="19.5" customHeight="1">
      <c r="B1286" s="237"/>
      <c r="C1286" s="226"/>
      <c r="D1286" s="392" t="s">
        <v>168</v>
      </c>
      <c r="E1286" s="393"/>
      <c r="F1286" s="393"/>
      <c r="G1286" s="393"/>
      <c r="H1286" s="393"/>
      <c r="I1286" s="393"/>
      <c r="J1286" s="394"/>
      <c r="K1286" s="103"/>
      <c r="L1286" s="96" t="s">
        <v>169</v>
      </c>
      <c r="M1286" s="102"/>
      <c r="N1286" s="96" t="s">
        <v>170</v>
      </c>
      <c r="O1286" s="107"/>
      <c r="P1286" s="238"/>
    </row>
    <row r="1287" spans="2:16" ht="19.5" customHeight="1">
      <c r="B1287" s="237"/>
      <c r="C1287" s="226"/>
      <c r="D1287" s="392" t="s">
        <v>171</v>
      </c>
      <c r="E1287" s="393"/>
      <c r="F1287" s="393"/>
      <c r="G1287" s="393"/>
      <c r="H1287" s="393"/>
      <c r="I1287" s="393"/>
      <c r="J1287" s="394"/>
      <c r="K1287" s="103"/>
      <c r="L1287" s="96" t="s">
        <v>172</v>
      </c>
      <c r="M1287" s="102"/>
      <c r="N1287" s="96" t="s">
        <v>173</v>
      </c>
      <c r="O1287" s="107"/>
      <c r="P1287" s="238"/>
    </row>
    <row r="1288" spans="2:16" ht="19.5" customHeight="1">
      <c r="B1288" s="237"/>
      <c r="C1288" s="226"/>
      <c r="D1288" s="392" t="s">
        <v>174</v>
      </c>
      <c r="E1288" s="393"/>
      <c r="F1288" s="393"/>
      <c r="G1288" s="393"/>
      <c r="H1288" s="393"/>
      <c r="I1288" s="393"/>
      <c r="J1288" s="394"/>
      <c r="K1288" s="103"/>
      <c r="L1288" s="96" t="s">
        <v>175</v>
      </c>
      <c r="M1288" s="102"/>
      <c r="N1288" s="96" t="s">
        <v>176</v>
      </c>
      <c r="O1288" s="107"/>
      <c r="P1288" s="238"/>
    </row>
    <row r="1289" spans="2:16" ht="19.5" customHeight="1">
      <c r="B1289" s="237"/>
      <c r="C1289" s="226"/>
      <c r="D1289" s="392" t="s">
        <v>177</v>
      </c>
      <c r="E1289" s="393"/>
      <c r="F1289" s="393"/>
      <c r="G1289" s="393"/>
      <c r="H1289" s="393"/>
      <c r="I1289" s="393"/>
      <c r="J1289" s="394"/>
      <c r="K1289" s="103"/>
      <c r="L1289" s="96" t="s">
        <v>178</v>
      </c>
      <c r="M1289" s="102"/>
      <c r="N1289" s="96" t="s">
        <v>179</v>
      </c>
      <c r="O1289" s="107"/>
      <c r="P1289" s="238"/>
    </row>
    <row r="1290" spans="2:16" ht="19.5" customHeight="1">
      <c r="B1290" s="237"/>
      <c r="C1290" s="226"/>
      <c r="D1290" s="392" t="s">
        <v>180</v>
      </c>
      <c r="E1290" s="393"/>
      <c r="F1290" s="393"/>
      <c r="G1290" s="393"/>
      <c r="H1290" s="393"/>
      <c r="I1290" s="393"/>
      <c r="J1290" s="394"/>
      <c r="K1290" s="103"/>
      <c r="L1290" s="96" t="s">
        <v>181</v>
      </c>
      <c r="M1290" s="102"/>
      <c r="N1290" s="96" t="s">
        <v>182</v>
      </c>
      <c r="O1290" s="107"/>
      <c r="P1290" s="238"/>
    </row>
    <row r="1291" spans="2:16" ht="19.5" customHeight="1">
      <c r="B1291" s="237"/>
      <c r="C1291" s="226"/>
      <c r="D1291" s="392" t="s">
        <v>183</v>
      </c>
      <c r="E1291" s="393"/>
      <c r="F1291" s="393"/>
      <c r="G1291" s="393"/>
      <c r="H1291" s="393"/>
      <c r="I1291" s="393"/>
      <c r="J1291" s="394"/>
      <c r="K1291" s="103"/>
      <c r="L1291" s="96" t="s">
        <v>184</v>
      </c>
      <c r="M1291" s="102"/>
      <c r="N1291" s="108" t="s">
        <v>182</v>
      </c>
      <c r="O1291" s="109"/>
      <c r="P1291" s="238"/>
    </row>
    <row r="1292" spans="2:16" ht="19.5" customHeight="1" thickBot="1">
      <c r="B1292" s="237"/>
      <c r="C1292" s="226"/>
      <c r="D1292" s="392" t="s">
        <v>185</v>
      </c>
      <c r="E1292" s="393"/>
      <c r="F1292" s="393"/>
      <c r="G1292" s="393"/>
      <c r="H1292" s="393"/>
      <c r="I1292" s="393"/>
      <c r="J1292" s="394"/>
      <c r="K1292" s="103"/>
      <c r="L1292" s="96" t="s">
        <v>186</v>
      </c>
      <c r="M1292" s="102"/>
      <c r="N1292" s="98" t="s">
        <v>187</v>
      </c>
      <c r="O1292" s="110">
        <f>SUM(K1285:K1293,M1285:M1293,O1285:O1291)</f>
        <v>0</v>
      </c>
      <c r="P1292" s="238"/>
    </row>
    <row r="1293" spans="2:16" ht="19.5" customHeight="1" thickBot="1" thickTop="1">
      <c r="B1293" s="237"/>
      <c r="C1293" s="226"/>
      <c r="D1293" s="407" t="s">
        <v>188</v>
      </c>
      <c r="E1293" s="408"/>
      <c r="F1293" s="408"/>
      <c r="G1293" s="408"/>
      <c r="H1293" s="408"/>
      <c r="I1293" s="408"/>
      <c r="J1293" s="409"/>
      <c r="K1293" s="119"/>
      <c r="L1293" s="101" t="s">
        <v>189</v>
      </c>
      <c r="M1293" s="105"/>
      <c r="N1293" s="99" t="s">
        <v>190</v>
      </c>
      <c r="O1293" s="111">
        <f>IF(D1268="単価契約",0,K1284-O1292)</f>
        <v>0</v>
      </c>
      <c r="P1293" s="238"/>
    </row>
    <row r="1294" spans="2:16" ht="19.5" customHeight="1" thickBot="1" thickTop="1">
      <c r="B1294" s="240"/>
      <c r="C1294" s="241"/>
      <c r="D1294" s="241"/>
      <c r="E1294" s="241"/>
      <c r="F1294" s="241"/>
      <c r="G1294" s="241"/>
      <c r="H1294" s="241"/>
      <c r="I1294" s="241"/>
      <c r="J1294" s="241"/>
      <c r="K1294" s="241"/>
      <c r="L1294" s="241"/>
      <c r="M1294" s="241"/>
      <c r="N1294" s="241"/>
      <c r="O1294" s="241"/>
      <c r="P1294" s="242"/>
    </row>
    <row r="1295" ht="19.5" customHeight="1">
      <c r="C1295" s="436" t="s">
        <v>120</v>
      </c>
    </row>
    <row r="1296" ht="19.5" customHeight="1">
      <c r="C1296" s="436"/>
    </row>
    <row r="1297" ht="19.5" customHeight="1">
      <c r="C1297" s="436"/>
    </row>
    <row r="1298" ht="19.5" customHeight="1">
      <c r="C1298" s="436"/>
    </row>
    <row r="1299" ht="19.5" customHeight="1">
      <c r="C1299" s="436"/>
    </row>
    <row r="1300" ht="19.5" customHeight="1">
      <c r="C1300" s="436"/>
    </row>
    <row r="1301" ht="19.5" customHeight="1">
      <c r="C1301" s="436"/>
    </row>
    <row r="1302" ht="19.5" customHeight="1">
      <c r="C1302" s="436"/>
    </row>
    <row r="1303" ht="19.5" customHeight="1">
      <c r="C1303" s="436"/>
    </row>
    <row r="1304" ht="19.5" customHeight="1">
      <c r="C1304" s="436"/>
    </row>
    <row r="1305" ht="12" customHeight="1">
      <c r="C1305" s="436"/>
    </row>
    <row r="1306" ht="12" customHeight="1">
      <c r="C1306" s="436"/>
    </row>
    <row r="1307" ht="12" customHeight="1">
      <c r="C1307" s="436"/>
    </row>
    <row r="1308" ht="12" customHeight="1">
      <c r="C1308" s="436"/>
    </row>
    <row r="1309" ht="12" customHeight="1">
      <c r="C1309" s="436"/>
    </row>
    <row r="1310" ht="12" customHeight="1">
      <c r="C1310" s="436"/>
    </row>
    <row r="1311" ht="12" customHeight="1">
      <c r="C1311" s="436"/>
    </row>
    <row r="1312" ht="12" customHeight="1">
      <c r="C1312" s="436"/>
    </row>
    <row r="1313" ht="12" customHeight="1">
      <c r="C1313" s="436"/>
    </row>
    <row r="1314" ht="12" customHeight="1">
      <c r="C1314" s="437"/>
    </row>
    <row r="1315" spans="2:20" ht="17.25" customHeight="1" thickBot="1">
      <c r="B1315" s="80"/>
      <c r="C1315" s="388" t="s">
        <v>118</v>
      </c>
      <c r="D1315" s="388"/>
      <c r="E1315" s="388"/>
      <c r="F1315" s="388"/>
      <c r="G1315" s="388"/>
      <c r="H1315" s="388"/>
      <c r="I1315" s="390">
        <f>I1258+1</f>
        <v>24</v>
      </c>
      <c r="J1315" s="390"/>
      <c r="K1315" s="81"/>
      <c r="L1315" s="81"/>
      <c r="M1315" s="81"/>
      <c r="N1315" s="81"/>
      <c r="O1315" s="81"/>
      <c r="P1315" s="82"/>
      <c r="T1315" s="1" t="s">
        <v>206</v>
      </c>
    </row>
    <row r="1316" spans="2:20" ht="17.25" customHeight="1" thickTop="1">
      <c r="B1316" s="2"/>
      <c r="C1316" s="389"/>
      <c r="D1316" s="389"/>
      <c r="E1316" s="389"/>
      <c r="F1316" s="389"/>
      <c r="G1316" s="389"/>
      <c r="H1316" s="389"/>
      <c r="I1316" s="391"/>
      <c r="J1316" s="391"/>
      <c r="K1316" s="4"/>
      <c r="L1316" s="395" t="s">
        <v>119</v>
      </c>
      <c r="M1316" s="396"/>
      <c r="N1316" s="396"/>
      <c r="O1316" s="396"/>
      <c r="P1316" s="397"/>
      <c r="T1316" s="1" t="s">
        <v>207</v>
      </c>
    </row>
    <row r="1317" spans="2:16" ht="9.75" customHeight="1">
      <c r="B1317" s="2"/>
      <c r="C1317" s="4"/>
      <c r="D1317" s="4"/>
      <c r="E1317" s="4"/>
      <c r="F1317" s="4"/>
      <c r="G1317" s="4"/>
      <c r="H1317" s="4"/>
      <c r="I1317" s="4"/>
      <c r="J1317" s="4"/>
      <c r="K1317" s="4"/>
      <c r="L1317" s="398"/>
      <c r="M1317" s="399"/>
      <c r="N1317" s="399"/>
      <c r="O1317" s="399"/>
      <c r="P1317" s="400"/>
    </row>
    <row r="1318" spans="2:16" ht="17.25" customHeight="1">
      <c r="B1318" s="2"/>
      <c r="C1318" s="78" t="s">
        <v>15</v>
      </c>
      <c r="D1318" s="404">
        <v>44135</v>
      </c>
      <c r="E1318" s="405"/>
      <c r="F1318" s="405"/>
      <c r="G1318" s="405"/>
      <c r="H1318" s="405"/>
      <c r="I1318" s="406"/>
      <c r="J1318" s="121"/>
      <c r="K1318" s="4"/>
      <c r="L1318" s="398"/>
      <c r="M1318" s="399"/>
      <c r="N1318" s="399"/>
      <c r="O1318" s="399"/>
      <c r="P1318" s="400"/>
    </row>
    <row r="1319" spans="2:16" ht="11.25" customHeight="1" thickBot="1">
      <c r="B1319" s="2"/>
      <c r="C1319" s="81"/>
      <c r="D1319" s="81"/>
      <c r="E1319" s="81"/>
      <c r="F1319" s="81"/>
      <c r="G1319" s="81"/>
      <c r="H1319" s="81"/>
      <c r="I1319" s="93"/>
      <c r="J1319" s="94"/>
      <c r="K1319" s="4"/>
      <c r="L1319" s="401"/>
      <c r="M1319" s="402"/>
      <c r="N1319" s="402"/>
      <c r="O1319" s="402"/>
      <c r="P1319" s="403"/>
    </row>
    <row r="1320" spans="2:20" ht="12" customHeight="1" thickTop="1">
      <c r="B1320" s="2"/>
      <c r="C1320" s="4"/>
      <c r="D1320" s="4"/>
      <c r="E1320" s="4"/>
      <c r="F1320" s="4"/>
      <c r="G1320" s="4"/>
      <c r="H1320" s="4"/>
      <c r="I1320" s="4"/>
      <c r="J1320" s="4"/>
      <c r="K1320" s="4"/>
      <c r="L1320" s="112"/>
      <c r="M1320" s="112"/>
      <c r="N1320" s="112"/>
      <c r="O1320" s="112"/>
      <c r="P1320" s="3"/>
      <c r="Q1320" s="90"/>
      <c r="R1320" s="90"/>
      <c r="S1320" s="90"/>
      <c r="T1320" s="90"/>
    </row>
    <row r="1321" spans="2:20" ht="17.25" customHeight="1" thickBot="1">
      <c r="B1321" s="2"/>
      <c r="C1321" s="4" t="s">
        <v>69</v>
      </c>
      <c r="D1321" s="4"/>
      <c r="E1321" s="4"/>
      <c r="F1321" s="4"/>
      <c r="G1321" s="4"/>
      <c r="H1321" s="4"/>
      <c r="I1321" s="4"/>
      <c r="J1321" s="4"/>
      <c r="K1321" s="4"/>
      <c r="L1321" s="112"/>
      <c r="M1321" s="112"/>
      <c r="N1321" s="112"/>
      <c r="O1321" s="112"/>
      <c r="P1321" s="3"/>
      <c r="Q1321" s="90"/>
      <c r="R1321" s="90"/>
      <c r="S1321" s="90"/>
      <c r="T1321" s="90"/>
    </row>
    <row r="1322" spans="2:19" ht="17.25" customHeight="1">
      <c r="B1322" s="243" t="s">
        <v>194</v>
      </c>
      <c r="C1322" s="232" t="s">
        <v>139</v>
      </c>
      <c r="D1322" s="382"/>
      <c r="E1322" s="383"/>
      <c r="F1322" s="383"/>
      <c r="G1322" s="383"/>
      <c r="H1322" s="383"/>
      <c r="I1322" s="383"/>
      <c r="J1322" s="384"/>
      <c r="K1322" s="233"/>
      <c r="L1322" s="234"/>
      <c r="M1322" s="235" t="s">
        <v>140</v>
      </c>
      <c r="N1322" s="233"/>
      <c r="O1322" s="233"/>
      <c r="P1322" s="236"/>
      <c r="R1322" s="244"/>
      <c r="S1322" s="4" t="s">
        <v>197</v>
      </c>
    </row>
    <row r="1323" spans="2:19" ht="17.25" customHeight="1">
      <c r="B1323" s="237"/>
      <c r="C1323" s="78" t="s">
        <v>141</v>
      </c>
      <c r="D1323" s="274"/>
      <c r="E1323" s="275"/>
      <c r="F1323" s="275"/>
      <c r="G1323" s="275"/>
      <c r="H1323" s="275"/>
      <c r="I1323" s="275"/>
      <c r="J1323" s="275"/>
      <c r="K1323" s="275"/>
      <c r="L1323" s="276"/>
      <c r="M1323" s="438" t="s">
        <v>259</v>
      </c>
      <c r="N1323" s="439"/>
      <c r="O1323" s="439"/>
      <c r="P1323" s="238"/>
      <c r="R1323" s="245"/>
      <c r="S1323" s="1" t="s">
        <v>198</v>
      </c>
    </row>
    <row r="1324" spans="2:16" ht="17.25" customHeight="1" thickBot="1">
      <c r="B1324" s="237"/>
      <c r="C1324" s="78" t="s">
        <v>142</v>
      </c>
      <c r="D1324" s="385"/>
      <c r="E1324" s="386"/>
      <c r="F1324" s="386"/>
      <c r="G1324" s="386"/>
      <c r="H1324" s="387"/>
      <c r="I1324" s="228"/>
      <c r="J1324" s="229"/>
      <c r="K1324" s="266" t="str">
        <f>TEXT(D1324,"00000")</f>
        <v>00000</v>
      </c>
      <c r="L1324" s="227"/>
      <c r="M1324" s="226"/>
      <c r="N1324" s="226"/>
      <c r="O1324" s="226"/>
      <c r="P1324" s="238"/>
    </row>
    <row r="1325" spans="2:21" ht="17.25" customHeight="1">
      <c r="B1325" s="237"/>
      <c r="C1325" s="78" t="s">
        <v>143</v>
      </c>
      <c r="D1325" s="431"/>
      <c r="E1325" s="432"/>
      <c r="F1325" s="432"/>
      <c r="G1325" s="432"/>
      <c r="H1325" s="432"/>
      <c r="I1325" s="432"/>
      <c r="J1325" s="433"/>
      <c r="K1325" s="226" t="s">
        <v>144</v>
      </c>
      <c r="L1325" s="230"/>
      <c r="M1325" s="226"/>
      <c r="N1325" s="226"/>
      <c r="O1325" s="226"/>
      <c r="P1325" s="238"/>
      <c r="R1325" s="246" t="s">
        <v>192</v>
      </c>
      <c r="S1325" s="247"/>
      <c r="T1325" s="247"/>
      <c r="U1325" s="248"/>
    </row>
    <row r="1326" spans="2:21" ht="17.25" customHeight="1">
      <c r="B1326" s="237"/>
      <c r="C1326" s="78"/>
      <c r="D1326" s="434" t="s">
        <v>145</v>
      </c>
      <c r="E1326" s="435"/>
      <c r="F1326" s="435"/>
      <c r="G1326" s="435"/>
      <c r="H1326" s="435"/>
      <c r="I1326" s="435"/>
      <c r="J1326" s="435"/>
      <c r="K1326" s="224" t="s">
        <v>146</v>
      </c>
      <c r="L1326" s="224" t="s">
        <v>147</v>
      </c>
      <c r="M1326" s="224" t="s">
        <v>148</v>
      </c>
      <c r="N1326" s="123" t="s">
        <v>149</v>
      </c>
      <c r="O1326" s="226"/>
      <c r="P1326" s="238"/>
      <c r="R1326" s="249"/>
      <c r="S1326" s="4" t="s">
        <v>193</v>
      </c>
      <c r="T1326" s="4"/>
      <c r="U1326" s="250"/>
    </row>
    <row r="1327" spans="2:21" ht="17.25" customHeight="1">
      <c r="B1327" s="237"/>
      <c r="C1327" s="78" t="s">
        <v>150</v>
      </c>
      <c r="D1327" s="423"/>
      <c r="E1327" s="424"/>
      <c r="F1327" s="424"/>
      <c r="G1327" s="424"/>
      <c r="H1327" s="424"/>
      <c r="I1327" s="424"/>
      <c r="J1327" s="424"/>
      <c r="K1327" s="221"/>
      <c r="L1327" s="124"/>
      <c r="M1327" s="124"/>
      <c r="N1327" s="122"/>
      <c r="O1327" s="225"/>
      <c r="P1327" s="238"/>
      <c r="Q1327" s="4"/>
      <c r="R1327" s="249" t="s">
        <v>195</v>
      </c>
      <c r="S1327" s="4"/>
      <c r="T1327" s="4"/>
      <c r="U1327" s="250"/>
    </row>
    <row r="1328" spans="2:21" ht="17.25" customHeight="1">
      <c r="B1328" s="237"/>
      <c r="C1328" s="78" t="s">
        <v>151</v>
      </c>
      <c r="D1328" s="423"/>
      <c r="E1328" s="424"/>
      <c r="F1328" s="424"/>
      <c r="G1328" s="424"/>
      <c r="H1328" s="424"/>
      <c r="I1328" s="424"/>
      <c r="J1328" s="424"/>
      <c r="K1328" s="221"/>
      <c r="L1328" s="124"/>
      <c r="M1328" s="124"/>
      <c r="N1328" s="122"/>
      <c r="O1328" s="225"/>
      <c r="P1328" s="238"/>
      <c r="Q1328" s="4"/>
      <c r="R1328" s="249"/>
      <c r="S1328" s="4"/>
      <c r="T1328" s="4"/>
      <c r="U1328" s="250"/>
    </row>
    <row r="1329" spans="2:21" ht="17.25" customHeight="1">
      <c r="B1329" s="237"/>
      <c r="C1329" s="78" t="s">
        <v>152</v>
      </c>
      <c r="D1329" s="419"/>
      <c r="E1329" s="420"/>
      <c r="F1329" s="420"/>
      <c r="G1329" s="420"/>
      <c r="H1329" s="420"/>
      <c r="I1329" s="420"/>
      <c r="J1329" s="420"/>
      <c r="K1329" s="222"/>
      <c r="L1329" s="125"/>
      <c r="M1329" s="125"/>
      <c r="N1329" s="122"/>
      <c r="O1329" s="225"/>
      <c r="P1329" s="238"/>
      <c r="Q1329" s="4"/>
      <c r="R1329" s="249"/>
      <c r="S1329" s="4"/>
      <c r="T1329" s="4"/>
      <c r="U1329" s="250"/>
    </row>
    <row r="1330" spans="2:21" ht="17.25" customHeight="1">
      <c r="B1330" s="237"/>
      <c r="C1330" s="78" t="s">
        <v>153</v>
      </c>
      <c r="D1330" s="419"/>
      <c r="E1330" s="420"/>
      <c r="F1330" s="420"/>
      <c r="G1330" s="420"/>
      <c r="H1330" s="420"/>
      <c r="I1330" s="420"/>
      <c r="J1330" s="420"/>
      <c r="K1330" s="222"/>
      <c r="L1330" s="125"/>
      <c r="M1330" s="125"/>
      <c r="N1330" s="122"/>
      <c r="O1330" s="225"/>
      <c r="P1330" s="238"/>
      <c r="Q1330" s="4"/>
      <c r="R1330" s="249"/>
      <c r="S1330" s="4"/>
      <c r="T1330" s="4"/>
      <c r="U1330" s="250"/>
    </row>
    <row r="1331" spans="2:21" ht="17.25" customHeight="1">
      <c r="B1331" s="237"/>
      <c r="C1331" s="78" t="s">
        <v>154</v>
      </c>
      <c r="D1331" s="419"/>
      <c r="E1331" s="420"/>
      <c r="F1331" s="420"/>
      <c r="G1331" s="420"/>
      <c r="H1331" s="420"/>
      <c r="I1331" s="420"/>
      <c r="J1331" s="420"/>
      <c r="K1331" s="222"/>
      <c r="L1331" s="125"/>
      <c r="M1331" s="125"/>
      <c r="N1331" s="122"/>
      <c r="O1331" s="225"/>
      <c r="P1331" s="238"/>
      <c r="Q1331" s="4"/>
      <c r="R1331" s="249"/>
      <c r="S1331" s="4"/>
      <c r="T1331" s="4"/>
      <c r="U1331" s="250"/>
    </row>
    <row r="1332" spans="2:21" ht="17.25" customHeight="1">
      <c r="B1332" s="237"/>
      <c r="C1332" s="78" t="s">
        <v>155</v>
      </c>
      <c r="D1332" s="423"/>
      <c r="E1332" s="424"/>
      <c r="F1332" s="424"/>
      <c r="G1332" s="424"/>
      <c r="H1332" s="424"/>
      <c r="I1332" s="424"/>
      <c r="J1332" s="424"/>
      <c r="K1332" s="221"/>
      <c r="L1332" s="124"/>
      <c r="M1332" s="124"/>
      <c r="N1332" s="122"/>
      <c r="O1332" s="225"/>
      <c r="P1332" s="238"/>
      <c r="Q1332" s="4"/>
      <c r="R1332" s="249"/>
      <c r="S1332" s="4"/>
      <c r="T1332" s="4"/>
      <c r="U1332" s="250"/>
    </row>
    <row r="1333" spans="2:21" ht="17.25" customHeight="1">
      <c r="B1333" s="237"/>
      <c r="C1333" s="78" t="s">
        <v>156</v>
      </c>
      <c r="D1333" s="423"/>
      <c r="E1333" s="424"/>
      <c r="F1333" s="424"/>
      <c r="G1333" s="424"/>
      <c r="H1333" s="424"/>
      <c r="I1333" s="424"/>
      <c r="J1333" s="424"/>
      <c r="K1333" s="221"/>
      <c r="L1333" s="124"/>
      <c r="M1333" s="124"/>
      <c r="N1333" s="122"/>
      <c r="O1333" s="225"/>
      <c r="P1333" s="238"/>
      <c r="Q1333" s="4"/>
      <c r="R1333" s="249"/>
      <c r="S1333" s="4"/>
      <c r="T1333" s="4"/>
      <c r="U1333" s="250"/>
    </row>
    <row r="1334" spans="2:21" ht="17.25" customHeight="1">
      <c r="B1334" s="237"/>
      <c r="C1334" s="78" t="s">
        <v>157</v>
      </c>
      <c r="D1334" s="423"/>
      <c r="E1334" s="424"/>
      <c r="F1334" s="424"/>
      <c r="G1334" s="424"/>
      <c r="H1334" s="424"/>
      <c r="I1334" s="424"/>
      <c r="J1334" s="424"/>
      <c r="K1334" s="221"/>
      <c r="L1334" s="124"/>
      <c r="M1334" s="124"/>
      <c r="N1334" s="122"/>
      <c r="O1334" s="225"/>
      <c r="P1334" s="238"/>
      <c r="Q1334" s="4"/>
      <c r="R1334" s="249"/>
      <c r="S1334" s="4"/>
      <c r="T1334" s="4"/>
      <c r="U1334" s="250"/>
    </row>
    <row r="1335" spans="2:21" ht="17.25" customHeight="1">
      <c r="B1335" s="237"/>
      <c r="C1335" s="78" t="s">
        <v>158</v>
      </c>
      <c r="D1335" s="419"/>
      <c r="E1335" s="420"/>
      <c r="F1335" s="420"/>
      <c r="G1335" s="420"/>
      <c r="H1335" s="420"/>
      <c r="I1335" s="420"/>
      <c r="J1335" s="420"/>
      <c r="K1335" s="222"/>
      <c r="L1335" s="125"/>
      <c r="M1335" s="125"/>
      <c r="N1335" s="122"/>
      <c r="O1335" s="225"/>
      <c r="P1335" s="238"/>
      <c r="Q1335" s="4"/>
      <c r="R1335" s="249"/>
      <c r="S1335" s="4"/>
      <c r="T1335" s="4"/>
      <c r="U1335" s="250"/>
    </row>
    <row r="1336" spans="2:21" ht="17.25" customHeight="1">
      <c r="B1336" s="237"/>
      <c r="C1336" s="95" t="s">
        <v>159</v>
      </c>
      <c r="D1336" s="425">
        <f>SUM(N1327:N1335)</f>
        <v>0</v>
      </c>
      <c r="E1336" s="426"/>
      <c r="F1336" s="426"/>
      <c r="G1336" s="426"/>
      <c r="H1336" s="426"/>
      <c r="I1336" s="426"/>
      <c r="J1336" s="427"/>
      <c r="K1336" s="255" t="s">
        <v>160</v>
      </c>
      <c r="L1336" s="198">
        <f>IF(ISERR((O1349+D1336)/D1325),"",(O1349+D1336)/D1325)</f>
      </c>
      <c r="M1336" s="231" t="s">
        <v>162</v>
      </c>
      <c r="N1336" s="231"/>
      <c r="O1336" s="231"/>
      <c r="P1336" s="239"/>
      <c r="Q1336" s="197"/>
      <c r="R1336" s="249" t="s">
        <v>196</v>
      </c>
      <c r="S1336" s="4"/>
      <c r="T1336" s="4"/>
      <c r="U1336" s="250"/>
    </row>
    <row r="1337" spans="2:21" ht="17.25" customHeight="1">
      <c r="B1337" s="237"/>
      <c r="C1337" s="96" t="s">
        <v>161</v>
      </c>
      <c r="D1337" s="428">
        <f>ROUNDDOWN(D1336*0.08,0)</f>
        <v>0</v>
      </c>
      <c r="E1337" s="429"/>
      <c r="F1337" s="429"/>
      <c r="G1337" s="429"/>
      <c r="H1337" s="429"/>
      <c r="I1337" s="429"/>
      <c r="J1337" s="430"/>
      <c r="K1337" s="256">
        <v>0.08</v>
      </c>
      <c r="L1337" s="260" t="s">
        <v>219</v>
      </c>
      <c r="M1337" s="231"/>
      <c r="N1337" s="231"/>
      <c r="O1337" s="231"/>
      <c r="P1337" s="239"/>
      <c r="Q1337" s="197"/>
      <c r="R1337" s="249" t="s">
        <v>199</v>
      </c>
      <c r="S1337" s="4"/>
      <c r="T1337" s="4"/>
      <c r="U1337" s="250"/>
    </row>
    <row r="1338" spans="2:21" ht="17.25" customHeight="1">
      <c r="B1338" s="237"/>
      <c r="C1338" s="97" t="s">
        <v>163</v>
      </c>
      <c r="D1338" s="410">
        <f>SUM(D1336:D1337)</f>
        <v>0</v>
      </c>
      <c r="E1338" s="411"/>
      <c r="F1338" s="411"/>
      <c r="G1338" s="411"/>
      <c r="H1338" s="411"/>
      <c r="I1338" s="411"/>
      <c r="J1338" s="412"/>
      <c r="K1338" s="226"/>
      <c r="L1338" s="226" t="s">
        <v>220</v>
      </c>
      <c r="M1338" s="226"/>
      <c r="N1338" s="226"/>
      <c r="O1338" s="226"/>
      <c r="P1338" s="238"/>
      <c r="R1338" s="249"/>
      <c r="S1338" s="4"/>
      <c r="T1338" s="4"/>
      <c r="U1338" s="250"/>
    </row>
    <row r="1339" spans="2:21" ht="18" customHeight="1">
      <c r="B1339" s="237"/>
      <c r="C1339" s="226"/>
      <c r="D1339" s="226"/>
      <c r="E1339" s="226"/>
      <c r="F1339" s="226"/>
      <c r="G1339" s="226"/>
      <c r="H1339" s="226"/>
      <c r="I1339" s="226"/>
      <c r="J1339" s="226"/>
      <c r="K1339" s="226"/>
      <c r="L1339" s="226"/>
      <c r="M1339" s="226"/>
      <c r="N1339" s="226"/>
      <c r="O1339" s="226"/>
      <c r="P1339" s="238"/>
      <c r="R1339" s="249" t="s">
        <v>201</v>
      </c>
      <c r="S1339" s="4"/>
      <c r="T1339" s="4"/>
      <c r="U1339" s="250"/>
    </row>
    <row r="1340" spans="2:21" ht="18" customHeight="1" thickBot="1">
      <c r="B1340" s="237"/>
      <c r="C1340" s="226"/>
      <c r="D1340" s="226" t="s">
        <v>164</v>
      </c>
      <c r="E1340" s="226"/>
      <c r="F1340" s="226"/>
      <c r="G1340" s="226"/>
      <c r="H1340" s="226"/>
      <c r="I1340" s="226"/>
      <c r="J1340" s="226"/>
      <c r="K1340" s="226"/>
      <c r="L1340" s="226"/>
      <c r="M1340" s="226"/>
      <c r="N1340" s="226"/>
      <c r="O1340" s="226"/>
      <c r="P1340" s="238"/>
      <c r="R1340" s="249" t="s">
        <v>200</v>
      </c>
      <c r="S1340" s="4"/>
      <c r="T1340" s="4"/>
      <c r="U1340" s="250"/>
    </row>
    <row r="1341" spans="2:21" ht="18" customHeight="1" thickBot="1" thickTop="1">
      <c r="B1341" s="237"/>
      <c r="C1341" s="226"/>
      <c r="D1341" s="413" t="s">
        <v>143</v>
      </c>
      <c r="E1341" s="414"/>
      <c r="F1341" s="414"/>
      <c r="G1341" s="414"/>
      <c r="H1341" s="414"/>
      <c r="I1341" s="414"/>
      <c r="J1341" s="415"/>
      <c r="K1341" s="120">
        <f>D1325</f>
        <v>0</v>
      </c>
      <c r="L1341" s="223"/>
      <c r="M1341" s="223"/>
      <c r="N1341" s="223"/>
      <c r="O1341" s="100"/>
      <c r="P1341" s="238"/>
      <c r="R1341" s="251" t="s">
        <v>202</v>
      </c>
      <c r="S1341" s="252"/>
      <c r="T1341" s="252"/>
      <c r="U1341" s="253"/>
    </row>
    <row r="1342" spans="2:16" ht="19.5" customHeight="1">
      <c r="B1342" s="237"/>
      <c r="C1342" s="226"/>
      <c r="D1342" s="416" t="s">
        <v>165</v>
      </c>
      <c r="E1342" s="417"/>
      <c r="F1342" s="417"/>
      <c r="G1342" s="417"/>
      <c r="H1342" s="417"/>
      <c r="I1342" s="417"/>
      <c r="J1342" s="418"/>
      <c r="K1342" s="118"/>
      <c r="L1342" s="95" t="s">
        <v>166</v>
      </c>
      <c r="M1342" s="104"/>
      <c r="N1342" s="95" t="s">
        <v>167</v>
      </c>
      <c r="O1342" s="106"/>
      <c r="P1342" s="238"/>
    </row>
    <row r="1343" spans="2:16" ht="19.5" customHeight="1">
      <c r="B1343" s="237"/>
      <c r="C1343" s="226"/>
      <c r="D1343" s="392" t="s">
        <v>168</v>
      </c>
      <c r="E1343" s="393"/>
      <c r="F1343" s="393"/>
      <c r="G1343" s="393"/>
      <c r="H1343" s="393"/>
      <c r="I1343" s="393"/>
      <c r="J1343" s="394"/>
      <c r="K1343" s="103"/>
      <c r="L1343" s="96" t="s">
        <v>169</v>
      </c>
      <c r="M1343" s="102"/>
      <c r="N1343" s="96" t="s">
        <v>170</v>
      </c>
      <c r="O1343" s="107"/>
      <c r="P1343" s="238"/>
    </row>
    <row r="1344" spans="2:16" ht="19.5" customHeight="1">
      <c r="B1344" s="237"/>
      <c r="C1344" s="226"/>
      <c r="D1344" s="392" t="s">
        <v>171</v>
      </c>
      <c r="E1344" s="393"/>
      <c r="F1344" s="393"/>
      <c r="G1344" s="393"/>
      <c r="H1344" s="393"/>
      <c r="I1344" s="393"/>
      <c r="J1344" s="394"/>
      <c r="K1344" s="103"/>
      <c r="L1344" s="96" t="s">
        <v>172</v>
      </c>
      <c r="M1344" s="102"/>
      <c r="N1344" s="96" t="s">
        <v>173</v>
      </c>
      <c r="O1344" s="107"/>
      <c r="P1344" s="238"/>
    </row>
    <row r="1345" spans="2:16" ht="19.5" customHeight="1">
      <c r="B1345" s="237"/>
      <c r="C1345" s="226"/>
      <c r="D1345" s="392" t="s">
        <v>174</v>
      </c>
      <c r="E1345" s="393"/>
      <c r="F1345" s="393"/>
      <c r="G1345" s="393"/>
      <c r="H1345" s="393"/>
      <c r="I1345" s="393"/>
      <c r="J1345" s="394"/>
      <c r="K1345" s="103"/>
      <c r="L1345" s="96" t="s">
        <v>175</v>
      </c>
      <c r="M1345" s="102"/>
      <c r="N1345" s="96" t="s">
        <v>176</v>
      </c>
      <c r="O1345" s="107"/>
      <c r="P1345" s="238"/>
    </row>
    <row r="1346" spans="2:16" ht="19.5" customHeight="1">
      <c r="B1346" s="237"/>
      <c r="C1346" s="226"/>
      <c r="D1346" s="392" t="s">
        <v>177</v>
      </c>
      <c r="E1346" s="393"/>
      <c r="F1346" s="393"/>
      <c r="G1346" s="393"/>
      <c r="H1346" s="393"/>
      <c r="I1346" s="393"/>
      <c r="J1346" s="394"/>
      <c r="K1346" s="103"/>
      <c r="L1346" s="96" t="s">
        <v>178</v>
      </c>
      <c r="M1346" s="102"/>
      <c r="N1346" s="96" t="s">
        <v>179</v>
      </c>
      <c r="O1346" s="107"/>
      <c r="P1346" s="238"/>
    </row>
    <row r="1347" spans="2:16" ht="19.5" customHeight="1">
      <c r="B1347" s="237"/>
      <c r="C1347" s="226"/>
      <c r="D1347" s="392" t="s">
        <v>180</v>
      </c>
      <c r="E1347" s="393"/>
      <c r="F1347" s="393"/>
      <c r="G1347" s="393"/>
      <c r="H1347" s="393"/>
      <c r="I1347" s="393"/>
      <c r="J1347" s="394"/>
      <c r="K1347" s="103"/>
      <c r="L1347" s="96" t="s">
        <v>181</v>
      </c>
      <c r="M1347" s="102"/>
      <c r="N1347" s="96" t="s">
        <v>182</v>
      </c>
      <c r="O1347" s="107"/>
      <c r="P1347" s="238"/>
    </row>
    <row r="1348" spans="2:16" ht="19.5" customHeight="1">
      <c r="B1348" s="237"/>
      <c r="C1348" s="226"/>
      <c r="D1348" s="392" t="s">
        <v>183</v>
      </c>
      <c r="E1348" s="393"/>
      <c r="F1348" s="393"/>
      <c r="G1348" s="393"/>
      <c r="H1348" s="393"/>
      <c r="I1348" s="393"/>
      <c r="J1348" s="394"/>
      <c r="K1348" s="103"/>
      <c r="L1348" s="96" t="s">
        <v>184</v>
      </c>
      <c r="M1348" s="102"/>
      <c r="N1348" s="108" t="s">
        <v>182</v>
      </c>
      <c r="O1348" s="109"/>
      <c r="P1348" s="238"/>
    </row>
    <row r="1349" spans="2:16" ht="19.5" customHeight="1" thickBot="1">
      <c r="B1349" s="237"/>
      <c r="C1349" s="226"/>
      <c r="D1349" s="392" t="s">
        <v>185</v>
      </c>
      <c r="E1349" s="393"/>
      <c r="F1349" s="393"/>
      <c r="G1349" s="393"/>
      <c r="H1349" s="393"/>
      <c r="I1349" s="393"/>
      <c r="J1349" s="394"/>
      <c r="K1349" s="103"/>
      <c r="L1349" s="96" t="s">
        <v>186</v>
      </c>
      <c r="M1349" s="102"/>
      <c r="N1349" s="98" t="s">
        <v>187</v>
      </c>
      <c r="O1349" s="110">
        <f>SUM(K1342:K1350,M1342:M1350,O1342:O1348)</f>
        <v>0</v>
      </c>
      <c r="P1349" s="238"/>
    </row>
    <row r="1350" spans="2:16" ht="19.5" customHeight="1" thickBot="1" thickTop="1">
      <c r="B1350" s="237"/>
      <c r="C1350" s="226"/>
      <c r="D1350" s="407" t="s">
        <v>188</v>
      </c>
      <c r="E1350" s="408"/>
      <c r="F1350" s="408"/>
      <c r="G1350" s="408"/>
      <c r="H1350" s="408"/>
      <c r="I1350" s="408"/>
      <c r="J1350" s="409"/>
      <c r="K1350" s="119"/>
      <c r="L1350" s="101" t="s">
        <v>189</v>
      </c>
      <c r="M1350" s="105"/>
      <c r="N1350" s="99" t="s">
        <v>190</v>
      </c>
      <c r="O1350" s="111">
        <f>IF(D1325="単価契約",0,K1341-O1349)</f>
        <v>0</v>
      </c>
      <c r="P1350" s="238"/>
    </row>
    <row r="1351" spans="2:16" ht="19.5" customHeight="1" thickBot="1" thickTop="1">
      <c r="B1351" s="240"/>
      <c r="C1351" s="241"/>
      <c r="D1351" s="241"/>
      <c r="E1351" s="241"/>
      <c r="F1351" s="241"/>
      <c r="G1351" s="241"/>
      <c r="H1351" s="241"/>
      <c r="I1351" s="241"/>
      <c r="J1351" s="241"/>
      <c r="K1351" s="241"/>
      <c r="L1351" s="241"/>
      <c r="M1351" s="241"/>
      <c r="N1351" s="241"/>
      <c r="O1351" s="241"/>
      <c r="P1351" s="242"/>
    </row>
    <row r="1352" ht="19.5" customHeight="1">
      <c r="C1352" s="436" t="s">
        <v>120</v>
      </c>
    </row>
    <row r="1353" ht="19.5" customHeight="1">
      <c r="C1353" s="436"/>
    </row>
    <row r="1354" ht="19.5" customHeight="1">
      <c r="C1354" s="436"/>
    </row>
    <row r="1355" ht="19.5" customHeight="1">
      <c r="C1355" s="436"/>
    </row>
    <row r="1356" ht="19.5" customHeight="1">
      <c r="C1356" s="436"/>
    </row>
    <row r="1357" ht="19.5" customHeight="1">
      <c r="C1357" s="436"/>
    </row>
    <row r="1358" ht="19.5" customHeight="1">
      <c r="C1358" s="436"/>
    </row>
    <row r="1359" ht="19.5" customHeight="1">
      <c r="C1359" s="436"/>
    </row>
    <row r="1360" ht="19.5" customHeight="1">
      <c r="C1360" s="436"/>
    </row>
    <row r="1361" ht="19.5" customHeight="1">
      <c r="C1361" s="436"/>
    </row>
    <row r="1362" ht="12" customHeight="1">
      <c r="C1362" s="436"/>
    </row>
    <row r="1363" ht="12" customHeight="1">
      <c r="C1363" s="436"/>
    </row>
    <row r="1364" ht="12" customHeight="1">
      <c r="C1364" s="436"/>
    </row>
    <row r="1365" ht="12" customHeight="1">
      <c r="C1365" s="436"/>
    </row>
    <row r="1366" ht="12" customHeight="1">
      <c r="C1366" s="436"/>
    </row>
    <row r="1367" ht="12" customHeight="1">
      <c r="C1367" s="436"/>
    </row>
    <row r="1368" ht="12" customHeight="1">
      <c r="C1368" s="436"/>
    </row>
    <row r="1369" ht="12" customHeight="1">
      <c r="C1369" s="436"/>
    </row>
    <row r="1370" ht="12" customHeight="1">
      <c r="C1370" s="436"/>
    </row>
    <row r="1371" ht="12" customHeight="1">
      <c r="C1371" s="437"/>
    </row>
    <row r="1372" spans="2:20" ht="17.25" customHeight="1" thickBot="1">
      <c r="B1372" s="80"/>
      <c r="C1372" s="388" t="s">
        <v>118</v>
      </c>
      <c r="D1372" s="388"/>
      <c r="E1372" s="388"/>
      <c r="F1372" s="388"/>
      <c r="G1372" s="388"/>
      <c r="H1372" s="388"/>
      <c r="I1372" s="390">
        <f>I1315+1</f>
        <v>25</v>
      </c>
      <c r="J1372" s="390"/>
      <c r="K1372" s="81"/>
      <c r="L1372" s="81"/>
      <c r="M1372" s="81"/>
      <c r="N1372" s="81"/>
      <c r="O1372" s="81"/>
      <c r="P1372" s="82"/>
      <c r="T1372" s="1" t="s">
        <v>206</v>
      </c>
    </row>
    <row r="1373" spans="2:20" ht="17.25" customHeight="1" thickTop="1">
      <c r="B1373" s="2"/>
      <c r="C1373" s="389"/>
      <c r="D1373" s="389"/>
      <c r="E1373" s="389"/>
      <c r="F1373" s="389"/>
      <c r="G1373" s="389"/>
      <c r="H1373" s="389"/>
      <c r="I1373" s="391"/>
      <c r="J1373" s="391"/>
      <c r="K1373" s="4"/>
      <c r="L1373" s="395" t="s">
        <v>119</v>
      </c>
      <c r="M1373" s="396"/>
      <c r="N1373" s="396"/>
      <c r="O1373" s="396"/>
      <c r="P1373" s="397"/>
      <c r="T1373" s="1" t="s">
        <v>207</v>
      </c>
    </row>
    <row r="1374" spans="2:16" ht="9.75" customHeight="1">
      <c r="B1374" s="2"/>
      <c r="C1374" s="4"/>
      <c r="D1374" s="4"/>
      <c r="E1374" s="4"/>
      <c r="F1374" s="4"/>
      <c r="G1374" s="4"/>
      <c r="H1374" s="4"/>
      <c r="I1374" s="4"/>
      <c r="J1374" s="4"/>
      <c r="K1374" s="4"/>
      <c r="L1374" s="398"/>
      <c r="M1374" s="399"/>
      <c r="N1374" s="399"/>
      <c r="O1374" s="399"/>
      <c r="P1374" s="400"/>
    </row>
    <row r="1375" spans="2:16" ht="17.25" customHeight="1">
      <c r="B1375" s="2"/>
      <c r="C1375" s="78" t="s">
        <v>15</v>
      </c>
      <c r="D1375" s="404">
        <v>44135</v>
      </c>
      <c r="E1375" s="405"/>
      <c r="F1375" s="405"/>
      <c r="G1375" s="405"/>
      <c r="H1375" s="405"/>
      <c r="I1375" s="406"/>
      <c r="J1375" s="121"/>
      <c r="K1375" s="4"/>
      <c r="L1375" s="398"/>
      <c r="M1375" s="399"/>
      <c r="N1375" s="399"/>
      <c r="O1375" s="399"/>
      <c r="P1375" s="400"/>
    </row>
    <row r="1376" spans="2:16" ht="11.25" thickBot="1">
      <c r="B1376" s="2"/>
      <c r="C1376" s="81"/>
      <c r="D1376" s="81"/>
      <c r="E1376" s="81"/>
      <c r="F1376" s="81"/>
      <c r="G1376" s="81"/>
      <c r="H1376" s="81"/>
      <c r="I1376" s="93"/>
      <c r="J1376" s="94"/>
      <c r="K1376" s="4"/>
      <c r="L1376" s="401"/>
      <c r="M1376" s="402"/>
      <c r="N1376" s="402"/>
      <c r="O1376" s="402"/>
      <c r="P1376" s="403"/>
    </row>
    <row r="1377" spans="2:20" ht="12" customHeight="1" thickTop="1">
      <c r="B1377" s="2"/>
      <c r="C1377" s="4"/>
      <c r="D1377" s="4"/>
      <c r="E1377" s="4"/>
      <c r="F1377" s="4"/>
      <c r="G1377" s="4"/>
      <c r="H1377" s="4"/>
      <c r="I1377" s="4"/>
      <c r="J1377" s="4"/>
      <c r="K1377" s="4"/>
      <c r="L1377" s="112"/>
      <c r="M1377" s="112"/>
      <c r="N1377" s="112"/>
      <c r="O1377" s="112"/>
      <c r="P1377" s="3"/>
      <c r="Q1377" s="90"/>
      <c r="R1377" s="90"/>
      <c r="S1377" s="90"/>
      <c r="T1377" s="90"/>
    </row>
    <row r="1378" spans="2:20" ht="17.25" customHeight="1" thickBot="1">
      <c r="B1378" s="2"/>
      <c r="C1378" s="4" t="s">
        <v>69</v>
      </c>
      <c r="D1378" s="4"/>
      <c r="E1378" s="4"/>
      <c r="F1378" s="4"/>
      <c r="G1378" s="4"/>
      <c r="H1378" s="4"/>
      <c r="I1378" s="4"/>
      <c r="J1378" s="4"/>
      <c r="K1378" s="4"/>
      <c r="L1378" s="112"/>
      <c r="M1378" s="112"/>
      <c r="N1378" s="112"/>
      <c r="O1378" s="112"/>
      <c r="P1378" s="3"/>
      <c r="Q1378" s="90"/>
      <c r="R1378" s="90"/>
      <c r="S1378" s="90"/>
      <c r="T1378" s="90"/>
    </row>
    <row r="1379" spans="2:19" ht="17.25" customHeight="1">
      <c r="B1379" s="243" t="s">
        <v>194</v>
      </c>
      <c r="C1379" s="232" t="s">
        <v>139</v>
      </c>
      <c r="D1379" s="382"/>
      <c r="E1379" s="383"/>
      <c r="F1379" s="383"/>
      <c r="G1379" s="383"/>
      <c r="H1379" s="383"/>
      <c r="I1379" s="383"/>
      <c r="J1379" s="384"/>
      <c r="K1379" s="233"/>
      <c r="L1379" s="234"/>
      <c r="M1379" s="235" t="s">
        <v>140</v>
      </c>
      <c r="N1379" s="233"/>
      <c r="O1379" s="233"/>
      <c r="P1379" s="236"/>
      <c r="R1379" s="244"/>
      <c r="S1379" s="4" t="s">
        <v>197</v>
      </c>
    </row>
    <row r="1380" spans="2:19" ht="17.25" customHeight="1">
      <c r="B1380" s="237"/>
      <c r="C1380" s="78" t="s">
        <v>141</v>
      </c>
      <c r="D1380" s="274"/>
      <c r="E1380" s="275"/>
      <c r="F1380" s="275"/>
      <c r="G1380" s="275"/>
      <c r="H1380" s="275"/>
      <c r="I1380" s="275"/>
      <c r="J1380" s="275"/>
      <c r="K1380" s="275"/>
      <c r="L1380" s="276"/>
      <c r="M1380" s="438" t="s">
        <v>259</v>
      </c>
      <c r="N1380" s="439"/>
      <c r="O1380" s="439"/>
      <c r="P1380" s="238"/>
      <c r="R1380" s="245"/>
      <c r="S1380" s="1" t="s">
        <v>198</v>
      </c>
    </row>
    <row r="1381" spans="2:16" ht="17.25" customHeight="1" thickBot="1">
      <c r="B1381" s="237"/>
      <c r="C1381" s="78" t="s">
        <v>142</v>
      </c>
      <c r="D1381" s="385"/>
      <c r="E1381" s="386"/>
      <c r="F1381" s="386"/>
      <c r="G1381" s="386"/>
      <c r="H1381" s="387"/>
      <c r="I1381" s="228"/>
      <c r="J1381" s="229"/>
      <c r="K1381" s="266" t="str">
        <f>TEXT(D1381,"00000")</f>
        <v>00000</v>
      </c>
      <c r="L1381" s="227"/>
      <c r="M1381" s="226"/>
      <c r="N1381" s="226"/>
      <c r="O1381" s="226"/>
      <c r="P1381" s="238"/>
    </row>
    <row r="1382" spans="2:21" ht="17.25" customHeight="1">
      <c r="B1382" s="237"/>
      <c r="C1382" s="78" t="s">
        <v>143</v>
      </c>
      <c r="D1382" s="431"/>
      <c r="E1382" s="432"/>
      <c r="F1382" s="432"/>
      <c r="G1382" s="432"/>
      <c r="H1382" s="432"/>
      <c r="I1382" s="432"/>
      <c r="J1382" s="433"/>
      <c r="K1382" s="226" t="s">
        <v>144</v>
      </c>
      <c r="L1382" s="230"/>
      <c r="M1382" s="226"/>
      <c r="N1382" s="226"/>
      <c r="O1382" s="226"/>
      <c r="P1382" s="238"/>
      <c r="R1382" s="246" t="s">
        <v>192</v>
      </c>
      <c r="S1382" s="247"/>
      <c r="T1382" s="247"/>
      <c r="U1382" s="248"/>
    </row>
    <row r="1383" spans="2:21" ht="17.25" customHeight="1">
      <c r="B1383" s="237"/>
      <c r="C1383" s="78"/>
      <c r="D1383" s="434" t="s">
        <v>145</v>
      </c>
      <c r="E1383" s="435"/>
      <c r="F1383" s="435"/>
      <c r="G1383" s="435"/>
      <c r="H1383" s="435"/>
      <c r="I1383" s="435"/>
      <c r="J1383" s="435"/>
      <c r="K1383" s="224" t="s">
        <v>146</v>
      </c>
      <c r="L1383" s="224" t="s">
        <v>147</v>
      </c>
      <c r="M1383" s="224" t="s">
        <v>148</v>
      </c>
      <c r="N1383" s="123" t="s">
        <v>149</v>
      </c>
      <c r="O1383" s="226"/>
      <c r="P1383" s="238"/>
      <c r="R1383" s="249"/>
      <c r="S1383" s="4" t="s">
        <v>193</v>
      </c>
      <c r="T1383" s="4"/>
      <c r="U1383" s="250"/>
    </row>
    <row r="1384" spans="2:21" ht="17.25" customHeight="1">
      <c r="B1384" s="237"/>
      <c r="C1384" s="78" t="s">
        <v>150</v>
      </c>
      <c r="D1384" s="423"/>
      <c r="E1384" s="424"/>
      <c r="F1384" s="424"/>
      <c r="G1384" s="424"/>
      <c r="H1384" s="424"/>
      <c r="I1384" s="424"/>
      <c r="J1384" s="424"/>
      <c r="K1384" s="221"/>
      <c r="L1384" s="124"/>
      <c r="M1384" s="124"/>
      <c r="N1384" s="122"/>
      <c r="O1384" s="225"/>
      <c r="P1384" s="238"/>
      <c r="Q1384" s="4"/>
      <c r="R1384" s="249" t="s">
        <v>195</v>
      </c>
      <c r="S1384" s="4"/>
      <c r="T1384" s="4"/>
      <c r="U1384" s="250"/>
    </row>
    <row r="1385" spans="2:21" ht="17.25" customHeight="1">
      <c r="B1385" s="237"/>
      <c r="C1385" s="78" t="s">
        <v>151</v>
      </c>
      <c r="D1385" s="423"/>
      <c r="E1385" s="424"/>
      <c r="F1385" s="424"/>
      <c r="G1385" s="424"/>
      <c r="H1385" s="424"/>
      <c r="I1385" s="424"/>
      <c r="J1385" s="424"/>
      <c r="K1385" s="221"/>
      <c r="L1385" s="124"/>
      <c r="M1385" s="124"/>
      <c r="N1385" s="122"/>
      <c r="O1385" s="225"/>
      <c r="P1385" s="238"/>
      <c r="Q1385" s="4"/>
      <c r="R1385" s="249"/>
      <c r="S1385" s="4"/>
      <c r="T1385" s="4"/>
      <c r="U1385" s="250"/>
    </row>
    <row r="1386" spans="2:21" ht="17.25" customHeight="1">
      <c r="B1386" s="237"/>
      <c r="C1386" s="78" t="s">
        <v>152</v>
      </c>
      <c r="D1386" s="419"/>
      <c r="E1386" s="420"/>
      <c r="F1386" s="420"/>
      <c r="G1386" s="420"/>
      <c r="H1386" s="420"/>
      <c r="I1386" s="420"/>
      <c r="J1386" s="420"/>
      <c r="K1386" s="222"/>
      <c r="L1386" s="125"/>
      <c r="M1386" s="125"/>
      <c r="N1386" s="122"/>
      <c r="O1386" s="225"/>
      <c r="P1386" s="238"/>
      <c r="Q1386" s="4"/>
      <c r="R1386" s="249"/>
      <c r="S1386" s="4"/>
      <c r="T1386" s="4"/>
      <c r="U1386" s="250"/>
    </row>
    <row r="1387" spans="2:21" ht="17.25" customHeight="1">
      <c r="B1387" s="237"/>
      <c r="C1387" s="78" t="s">
        <v>153</v>
      </c>
      <c r="D1387" s="419"/>
      <c r="E1387" s="420"/>
      <c r="F1387" s="420"/>
      <c r="G1387" s="420"/>
      <c r="H1387" s="420"/>
      <c r="I1387" s="420"/>
      <c r="J1387" s="420"/>
      <c r="K1387" s="222"/>
      <c r="L1387" s="125"/>
      <c r="M1387" s="125"/>
      <c r="N1387" s="122"/>
      <c r="O1387" s="225"/>
      <c r="P1387" s="238"/>
      <c r="Q1387" s="4"/>
      <c r="R1387" s="249"/>
      <c r="S1387" s="4"/>
      <c r="T1387" s="4"/>
      <c r="U1387" s="250"/>
    </row>
    <row r="1388" spans="2:21" ht="17.25" customHeight="1">
      <c r="B1388" s="237"/>
      <c r="C1388" s="78" t="s">
        <v>154</v>
      </c>
      <c r="D1388" s="419"/>
      <c r="E1388" s="420"/>
      <c r="F1388" s="420"/>
      <c r="G1388" s="420"/>
      <c r="H1388" s="420"/>
      <c r="I1388" s="420"/>
      <c r="J1388" s="420"/>
      <c r="K1388" s="222"/>
      <c r="L1388" s="125"/>
      <c r="M1388" s="125"/>
      <c r="N1388" s="122"/>
      <c r="O1388" s="225"/>
      <c r="P1388" s="238"/>
      <c r="Q1388" s="4"/>
      <c r="R1388" s="249"/>
      <c r="S1388" s="4"/>
      <c r="T1388" s="4"/>
      <c r="U1388" s="250"/>
    </row>
    <row r="1389" spans="2:21" ht="17.25" customHeight="1">
      <c r="B1389" s="237"/>
      <c r="C1389" s="78" t="s">
        <v>155</v>
      </c>
      <c r="D1389" s="423"/>
      <c r="E1389" s="424"/>
      <c r="F1389" s="424"/>
      <c r="G1389" s="424"/>
      <c r="H1389" s="424"/>
      <c r="I1389" s="424"/>
      <c r="J1389" s="424"/>
      <c r="K1389" s="221"/>
      <c r="L1389" s="124"/>
      <c r="M1389" s="124"/>
      <c r="N1389" s="122"/>
      <c r="O1389" s="225"/>
      <c r="P1389" s="238"/>
      <c r="Q1389" s="4"/>
      <c r="R1389" s="249"/>
      <c r="S1389" s="4"/>
      <c r="T1389" s="4"/>
      <c r="U1389" s="250"/>
    </row>
    <row r="1390" spans="2:21" ht="17.25" customHeight="1">
      <c r="B1390" s="237"/>
      <c r="C1390" s="78" t="s">
        <v>156</v>
      </c>
      <c r="D1390" s="423"/>
      <c r="E1390" s="424"/>
      <c r="F1390" s="424"/>
      <c r="G1390" s="424"/>
      <c r="H1390" s="424"/>
      <c r="I1390" s="424"/>
      <c r="J1390" s="424"/>
      <c r="K1390" s="221"/>
      <c r="L1390" s="124"/>
      <c r="M1390" s="124"/>
      <c r="N1390" s="122"/>
      <c r="O1390" s="225"/>
      <c r="P1390" s="238"/>
      <c r="Q1390" s="4"/>
      <c r="R1390" s="249"/>
      <c r="S1390" s="4"/>
      <c r="T1390" s="4"/>
      <c r="U1390" s="250"/>
    </row>
    <row r="1391" spans="2:21" ht="17.25" customHeight="1">
      <c r="B1391" s="237"/>
      <c r="C1391" s="78" t="s">
        <v>157</v>
      </c>
      <c r="D1391" s="423"/>
      <c r="E1391" s="424"/>
      <c r="F1391" s="424"/>
      <c r="G1391" s="424"/>
      <c r="H1391" s="424"/>
      <c r="I1391" s="424"/>
      <c r="J1391" s="424"/>
      <c r="K1391" s="221"/>
      <c r="L1391" s="124"/>
      <c r="M1391" s="124"/>
      <c r="N1391" s="122"/>
      <c r="O1391" s="225"/>
      <c r="P1391" s="238"/>
      <c r="Q1391" s="4"/>
      <c r="R1391" s="249"/>
      <c r="S1391" s="4"/>
      <c r="T1391" s="4"/>
      <c r="U1391" s="250"/>
    </row>
    <row r="1392" spans="2:21" ht="17.25" customHeight="1">
      <c r="B1392" s="237"/>
      <c r="C1392" s="78" t="s">
        <v>158</v>
      </c>
      <c r="D1392" s="419"/>
      <c r="E1392" s="420"/>
      <c r="F1392" s="420"/>
      <c r="G1392" s="420"/>
      <c r="H1392" s="420"/>
      <c r="I1392" s="420"/>
      <c r="J1392" s="420"/>
      <c r="K1392" s="222"/>
      <c r="L1392" s="125"/>
      <c r="M1392" s="125"/>
      <c r="N1392" s="122"/>
      <c r="O1392" s="225"/>
      <c r="P1392" s="238"/>
      <c r="Q1392" s="4"/>
      <c r="R1392" s="249"/>
      <c r="S1392" s="4"/>
      <c r="T1392" s="4"/>
      <c r="U1392" s="250"/>
    </row>
    <row r="1393" spans="2:21" ht="17.25" customHeight="1">
      <c r="B1393" s="237"/>
      <c r="C1393" s="95" t="s">
        <v>159</v>
      </c>
      <c r="D1393" s="425">
        <f>SUM(N1384:N1392)</f>
        <v>0</v>
      </c>
      <c r="E1393" s="426"/>
      <c r="F1393" s="426"/>
      <c r="G1393" s="426"/>
      <c r="H1393" s="426"/>
      <c r="I1393" s="426"/>
      <c r="J1393" s="427"/>
      <c r="K1393" s="255" t="s">
        <v>160</v>
      </c>
      <c r="L1393" s="198">
        <f>IF(ISERR((O1406+D1393)/D1382),"",(O1406+D1393)/D1382)</f>
      </c>
      <c r="M1393" s="231" t="s">
        <v>162</v>
      </c>
      <c r="N1393" s="231"/>
      <c r="O1393" s="231"/>
      <c r="P1393" s="239"/>
      <c r="Q1393" s="197"/>
      <c r="R1393" s="249" t="s">
        <v>196</v>
      </c>
      <c r="S1393" s="4"/>
      <c r="T1393" s="4"/>
      <c r="U1393" s="250"/>
    </row>
    <row r="1394" spans="2:21" ht="17.25" customHeight="1">
      <c r="B1394" s="237"/>
      <c r="C1394" s="96" t="s">
        <v>161</v>
      </c>
      <c r="D1394" s="428">
        <f>ROUNDDOWN(D1393*0.08,0)</f>
        <v>0</v>
      </c>
      <c r="E1394" s="429"/>
      <c r="F1394" s="429"/>
      <c r="G1394" s="429"/>
      <c r="H1394" s="429"/>
      <c r="I1394" s="429"/>
      <c r="J1394" s="430"/>
      <c r="K1394" s="256">
        <v>0.08</v>
      </c>
      <c r="L1394" s="260" t="s">
        <v>219</v>
      </c>
      <c r="M1394" s="231"/>
      <c r="N1394" s="231"/>
      <c r="O1394" s="231"/>
      <c r="P1394" s="239"/>
      <c r="Q1394" s="197"/>
      <c r="R1394" s="249" t="s">
        <v>199</v>
      </c>
      <c r="S1394" s="4"/>
      <c r="T1394" s="4"/>
      <c r="U1394" s="250"/>
    </row>
    <row r="1395" spans="2:21" ht="17.25" customHeight="1">
      <c r="B1395" s="237"/>
      <c r="C1395" s="97" t="s">
        <v>163</v>
      </c>
      <c r="D1395" s="410">
        <f>SUM(D1393:D1394)</f>
        <v>0</v>
      </c>
      <c r="E1395" s="411"/>
      <c r="F1395" s="411"/>
      <c r="G1395" s="411"/>
      <c r="H1395" s="411"/>
      <c r="I1395" s="411"/>
      <c r="J1395" s="412"/>
      <c r="K1395" s="226"/>
      <c r="L1395" s="226" t="s">
        <v>220</v>
      </c>
      <c r="M1395" s="226"/>
      <c r="N1395" s="226"/>
      <c r="O1395" s="226"/>
      <c r="P1395" s="238"/>
      <c r="R1395" s="249"/>
      <c r="S1395" s="4"/>
      <c r="T1395" s="4"/>
      <c r="U1395" s="250"/>
    </row>
    <row r="1396" spans="2:21" ht="18" customHeight="1">
      <c r="B1396" s="237"/>
      <c r="C1396" s="226"/>
      <c r="D1396" s="226"/>
      <c r="E1396" s="226"/>
      <c r="F1396" s="226"/>
      <c r="G1396" s="226"/>
      <c r="H1396" s="226"/>
      <c r="I1396" s="226"/>
      <c r="J1396" s="226"/>
      <c r="K1396" s="226"/>
      <c r="L1396" s="226"/>
      <c r="M1396" s="226"/>
      <c r="N1396" s="226"/>
      <c r="O1396" s="226"/>
      <c r="P1396" s="238"/>
      <c r="R1396" s="249" t="s">
        <v>201</v>
      </c>
      <c r="S1396" s="4"/>
      <c r="T1396" s="4"/>
      <c r="U1396" s="250"/>
    </row>
    <row r="1397" spans="2:21" ht="18" customHeight="1" thickBot="1">
      <c r="B1397" s="237"/>
      <c r="C1397" s="226"/>
      <c r="D1397" s="226" t="s">
        <v>164</v>
      </c>
      <c r="E1397" s="226"/>
      <c r="F1397" s="226"/>
      <c r="G1397" s="226"/>
      <c r="H1397" s="226"/>
      <c r="I1397" s="226"/>
      <c r="J1397" s="226"/>
      <c r="K1397" s="226"/>
      <c r="L1397" s="226"/>
      <c r="M1397" s="226"/>
      <c r="N1397" s="226"/>
      <c r="O1397" s="226"/>
      <c r="P1397" s="238"/>
      <c r="R1397" s="249" t="s">
        <v>200</v>
      </c>
      <c r="S1397" s="4"/>
      <c r="T1397" s="4"/>
      <c r="U1397" s="250"/>
    </row>
    <row r="1398" spans="2:21" ht="18" customHeight="1" thickBot="1" thickTop="1">
      <c r="B1398" s="237"/>
      <c r="C1398" s="226"/>
      <c r="D1398" s="413" t="s">
        <v>143</v>
      </c>
      <c r="E1398" s="414"/>
      <c r="F1398" s="414"/>
      <c r="G1398" s="414"/>
      <c r="H1398" s="414"/>
      <c r="I1398" s="414"/>
      <c r="J1398" s="415"/>
      <c r="K1398" s="120">
        <f>D1382</f>
        <v>0</v>
      </c>
      <c r="L1398" s="223"/>
      <c r="M1398" s="223"/>
      <c r="N1398" s="223"/>
      <c r="O1398" s="100"/>
      <c r="P1398" s="238"/>
      <c r="R1398" s="251" t="s">
        <v>202</v>
      </c>
      <c r="S1398" s="252"/>
      <c r="T1398" s="252"/>
      <c r="U1398" s="253"/>
    </row>
    <row r="1399" spans="2:16" ht="19.5" customHeight="1">
      <c r="B1399" s="237"/>
      <c r="C1399" s="226"/>
      <c r="D1399" s="416" t="s">
        <v>165</v>
      </c>
      <c r="E1399" s="417"/>
      <c r="F1399" s="417"/>
      <c r="G1399" s="417"/>
      <c r="H1399" s="417"/>
      <c r="I1399" s="417"/>
      <c r="J1399" s="418"/>
      <c r="K1399" s="118"/>
      <c r="L1399" s="95" t="s">
        <v>166</v>
      </c>
      <c r="M1399" s="104"/>
      <c r="N1399" s="95" t="s">
        <v>167</v>
      </c>
      <c r="O1399" s="106"/>
      <c r="P1399" s="238"/>
    </row>
    <row r="1400" spans="2:16" ht="19.5" customHeight="1">
      <c r="B1400" s="237"/>
      <c r="C1400" s="226"/>
      <c r="D1400" s="392" t="s">
        <v>168</v>
      </c>
      <c r="E1400" s="393"/>
      <c r="F1400" s="393"/>
      <c r="G1400" s="393"/>
      <c r="H1400" s="393"/>
      <c r="I1400" s="393"/>
      <c r="J1400" s="394"/>
      <c r="K1400" s="103"/>
      <c r="L1400" s="96" t="s">
        <v>169</v>
      </c>
      <c r="M1400" s="102"/>
      <c r="N1400" s="96" t="s">
        <v>170</v>
      </c>
      <c r="O1400" s="107"/>
      <c r="P1400" s="238"/>
    </row>
    <row r="1401" spans="2:16" ht="19.5" customHeight="1">
      <c r="B1401" s="237"/>
      <c r="C1401" s="226"/>
      <c r="D1401" s="392" t="s">
        <v>171</v>
      </c>
      <c r="E1401" s="393"/>
      <c r="F1401" s="393"/>
      <c r="G1401" s="393"/>
      <c r="H1401" s="393"/>
      <c r="I1401" s="393"/>
      <c r="J1401" s="394"/>
      <c r="K1401" s="103"/>
      <c r="L1401" s="96" t="s">
        <v>172</v>
      </c>
      <c r="M1401" s="102"/>
      <c r="N1401" s="96" t="s">
        <v>173</v>
      </c>
      <c r="O1401" s="107"/>
      <c r="P1401" s="238"/>
    </row>
    <row r="1402" spans="2:16" ht="19.5" customHeight="1">
      <c r="B1402" s="237"/>
      <c r="C1402" s="226"/>
      <c r="D1402" s="392" t="s">
        <v>174</v>
      </c>
      <c r="E1402" s="393"/>
      <c r="F1402" s="393"/>
      <c r="G1402" s="393"/>
      <c r="H1402" s="393"/>
      <c r="I1402" s="393"/>
      <c r="J1402" s="394"/>
      <c r="K1402" s="103"/>
      <c r="L1402" s="96" t="s">
        <v>175</v>
      </c>
      <c r="M1402" s="102"/>
      <c r="N1402" s="96" t="s">
        <v>176</v>
      </c>
      <c r="O1402" s="107"/>
      <c r="P1402" s="238"/>
    </row>
    <row r="1403" spans="2:16" ht="19.5" customHeight="1">
      <c r="B1403" s="237"/>
      <c r="C1403" s="226"/>
      <c r="D1403" s="392" t="s">
        <v>177</v>
      </c>
      <c r="E1403" s="393"/>
      <c r="F1403" s="393"/>
      <c r="G1403" s="393"/>
      <c r="H1403" s="393"/>
      <c r="I1403" s="393"/>
      <c r="J1403" s="394"/>
      <c r="K1403" s="103"/>
      <c r="L1403" s="96" t="s">
        <v>178</v>
      </c>
      <c r="M1403" s="102"/>
      <c r="N1403" s="96" t="s">
        <v>179</v>
      </c>
      <c r="O1403" s="107"/>
      <c r="P1403" s="238"/>
    </row>
    <row r="1404" spans="2:16" ht="19.5" customHeight="1">
      <c r="B1404" s="237"/>
      <c r="C1404" s="226"/>
      <c r="D1404" s="392" t="s">
        <v>180</v>
      </c>
      <c r="E1404" s="393"/>
      <c r="F1404" s="393"/>
      <c r="G1404" s="393"/>
      <c r="H1404" s="393"/>
      <c r="I1404" s="393"/>
      <c r="J1404" s="394"/>
      <c r="K1404" s="103"/>
      <c r="L1404" s="96" t="s">
        <v>181</v>
      </c>
      <c r="M1404" s="102"/>
      <c r="N1404" s="96" t="s">
        <v>182</v>
      </c>
      <c r="O1404" s="107"/>
      <c r="P1404" s="238"/>
    </row>
    <row r="1405" spans="2:16" ht="19.5" customHeight="1">
      <c r="B1405" s="237"/>
      <c r="C1405" s="226"/>
      <c r="D1405" s="392" t="s">
        <v>183</v>
      </c>
      <c r="E1405" s="393"/>
      <c r="F1405" s="393"/>
      <c r="G1405" s="393"/>
      <c r="H1405" s="393"/>
      <c r="I1405" s="393"/>
      <c r="J1405" s="394"/>
      <c r="K1405" s="103"/>
      <c r="L1405" s="96" t="s">
        <v>184</v>
      </c>
      <c r="M1405" s="102"/>
      <c r="N1405" s="108" t="s">
        <v>182</v>
      </c>
      <c r="O1405" s="109"/>
      <c r="P1405" s="238"/>
    </row>
    <row r="1406" spans="2:16" ht="19.5" customHeight="1" thickBot="1">
      <c r="B1406" s="237"/>
      <c r="C1406" s="226"/>
      <c r="D1406" s="392" t="s">
        <v>185</v>
      </c>
      <c r="E1406" s="393"/>
      <c r="F1406" s="393"/>
      <c r="G1406" s="393"/>
      <c r="H1406" s="393"/>
      <c r="I1406" s="393"/>
      <c r="J1406" s="394"/>
      <c r="K1406" s="103"/>
      <c r="L1406" s="96" t="s">
        <v>186</v>
      </c>
      <c r="M1406" s="102"/>
      <c r="N1406" s="98" t="s">
        <v>187</v>
      </c>
      <c r="O1406" s="110">
        <f>SUM(K1399:K1407,M1399:M1407,O1399:O1405)</f>
        <v>0</v>
      </c>
      <c r="P1406" s="238"/>
    </row>
    <row r="1407" spans="2:16" ht="19.5" customHeight="1" thickBot="1" thickTop="1">
      <c r="B1407" s="237"/>
      <c r="C1407" s="226"/>
      <c r="D1407" s="407" t="s">
        <v>188</v>
      </c>
      <c r="E1407" s="408"/>
      <c r="F1407" s="408"/>
      <c r="G1407" s="408"/>
      <c r="H1407" s="408"/>
      <c r="I1407" s="408"/>
      <c r="J1407" s="409"/>
      <c r="K1407" s="119"/>
      <c r="L1407" s="101" t="s">
        <v>189</v>
      </c>
      <c r="M1407" s="105"/>
      <c r="N1407" s="99" t="s">
        <v>190</v>
      </c>
      <c r="O1407" s="111">
        <f>IF(D1382="単価契約",0,K1398-O1406)</f>
        <v>0</v>
      </c>
      <c r="P1407" s="238"/>
    </row>
    <row r="1408" spans="2:16" ht="19.5" customHeight="1" thickBot="1" thickTop="1">
      <c r="B1408" s="240"/>
      <c r="C1408" s="241"/>
      <c r="D1408" s="241"/>
      <c r="E1408" s="241"/>
      <c r="F1408" s="241"/>
      <c r="G1408" s="241"/>
      <c r="H1408" s="241"/>
      <c r="I1408" s="241"/>
      <c r="J1408" s="241"/>
      <c r="K1408" s="241"/>
      <c r="L1408" s="241"/>
      <c r="M1408" s="241"/>
      <c r="N1408" s="241"/>
      <c r="O1408" s="241"/>
      <c r="P1408" s="242"/>
    </row>
  </sheetData>
  <sheetProtection/>
  <mergeCells count="824">
    <mergeCell ref="M12:O12"/>
    <mergeCell ref="M69:O69"/>
    <mergeCell ref="M126:O126"/>
    <mergeCell ref="M183:O183"/>
    <mergeCell ref="M240:O240"/>
    <mergeCell ref="M297:O297"/>
    <mergeCell ref="L62:P65"/>
    <mergeCell ref="D1403:J1403"/>
    <mergeCell ref="D1404:J1404"/>
    <mergeCell ref="D1405:J1405"/>
    <mergeCell ref="D1406:J1406"/>
    <mergeCell ref="D1407:J1407"/>
    <mergeCell ref="D1398:J1398"/>
    <mergeCell ref="D1399:J1399"/>
    <mergeCell ref="D1400:J1400"/>
    <mergeCell ref="D1401:J1401"/>
    <mergeCell ref="D1402:J1402"/>
    <mergeCell ref="D1395:J1395"/>
    <mergeCell ref="D1386:J1386"/>
    <mergeCell ref="D1387:J1387"/>
    <mergeCell ref="D1388:J1388"/>
    <mergeCell ref="D1389:J1389"/>
    <mergeCell ref="D1390:J1390"/>
    <mergeCell ref="D1391:J1391"/>
    <mergeCell ref="D1392:J1392"/>
    <mergeCell ref="D1393:J1393"/>
    <mergeCell ref="D1394:J1394"/>
    <mergeCell ref="D1380:L1380"/>
    <mergeCell ref="D1382:J1382"/>
    <mergeCell ref="D1383:J1383"/>
    <mergeCell ref="D1384:J1384"/>
    <mergeCell ref="D1385:J1385"/>
    <mergeCell ref="C1352:C1371"/>
    <mergeCell ref="C1372:H1373"/>
    <mergeCell ref="I1372:J1373"/>
    <mergeCell ref="L1373:P1376"/>
    <mergeCell ref="D1375:I1375"/>
    <mergeCell ref="D1379:J1379"/>
    <mergeCell ref="D1381:H1381"/>
    <mergeCell ref="M1380:O1380"/>
    <mergeCell ref="D1346:J1346"/>
    <mergeCell ref="D1347:J1347"/>
    <mergeCell ref="D1348:J1348"/>
    <mergeCell ref="D1349:J1349"/>
    <mergeCell ref="D1350:J1350"/>
    <mergeCell ref="D1341:J1341"/>
    <mergeCell ref="D1342:J1342"/>
    <mergeCell ref="D1343:J1343"/>
    <mergeCell ref="D1344:J1344"/>
    <mergeCell ref="D1345:J1345"/>
    <mergeCell ref="D1338:J1338"/>
    <mergeCell ref="D1329:J1329"/>
    <mergeCell ref="D1330:J1330"/>
    <mergeCell ref="D1331:J1331"/>
    <mergeCell ref="D1332:J1332"/>
    <mergeCell ref="D1333:J1333"/>
    <mergeCell ref="D1334:J1334"/>
    <mergeCell ref="D1335:J1335"/>
    <mergeCell ref="D1336:J1336"/>
    <mergeCell ref="D1337:J1337"/>
    <mergeCell ref="D1323:L1323"/>
    <mergeCell ref="D1325:J1325"/>
    <mergeCell ref="D1326:J1326"/>
    <mergeCell ref="D1327:J1327"/>
    <mergeCell ref="D1328:J1328"/>
    <mergeCell ref="C1295:C1314"/>
    <mergeCell ref="C1315:H1316"/>
    <mergeCell ref="I1315:J1316"/>
    <mergeCell ref="L1316:P1319"/>
    <mergeCell ref="D1318:I1318"/>
    <mergeCell ref="D1322:J1322"/>
    <mergeCell ref="D1324:H1324"/>
    <mergeCell ref="M1323:O1323"/>
    <mergeCell ref="D1289:J1289"/>
    <mergeCell ref="D1290:J1290"/>
    <mergeCell ref="D1291:J1291"/>
    <mergeCell ref="D1292:J1292"/>
    <mergeCell ref="D1293:J1293"/>
    <mergeCell ref="D1284:J1284"/>
    <mergeCell ref="D1285:J1285"/>
    <mergeCell ref="D1286:J1286"/>
    <mergeCell ref="D1287:J1287"/>
    <mergeCell ref="D1288:J1288"/>
    <mergeCell ref="D1281:J1281"/>
    <mergeCell ref="D1272:J1272"/>
    <mergeCell ref="D1273:J1273"/>
    <mergeCell ref="D1274:J1274"/>
    <mergeCell ref="D1275:J1275"/>
    <mergeCell ref="D1276:J1276"/>
    <mergeCell ref="D1277:J1277"/>
    <mergeCell ref="D1278:J1278"/>
    <mergeCell ref="D1279:J1279"/>
    <mergeCell ref="D1280:J1280"/>
    <mergeCell ref="D1266:L1266"/>
    <mergeCell ref="D1268:J1268"/>
    <mergeCell ref="D1269:J1269"/>
    <mergeCell ref="D1270:J1270"/>
    <mergeCell ref="D1271:J1271"/>
    <mergeCell ref="C1238:C1257"/>
    <mergeCell ref="C1258:H1259"/>
    <mergeCell ref="I1258:J1259"/>
    <mergeCell ref="L1259:P1262"/>
    <mergeCell ref="D1261:I1261"/>
    <mergeCell ref="D1265:J1265"/>
    <mergeCell ref="D1267:H1267"/>
    <mergeCell ref="M1266:O1266"/>
    <mergeCell ref="D1232:J1232"/>
    <mergeCell ref="D1233:J1233"/>
    <mergeCell ref="D1234:J1234"/>
    <mergeCell ref="D1235:J1235"/>
    <mergeCell ref="D1236:J1236"/>
    <mergeCell ref="D1227:J1227"/>
    <mergeCell ref="D1228:J1228"/>
    <mergeCell ref="D1229:J1229"/>
    <mergeCell ref="D1230:J1230"/>
    <mergeCell ref="D1231:J1231"/>
    <mergeCell ref="D1224:J1224"/>
    <mergeCell ref="D1215:J1215"/>
    <mergeCell ref="D1216:J1216"/>
    <mergeCell ref="D1217:J1217"/>
    <mergeCell ref="D1218:J1218"/>
    <mergeCell ref="D1219:J1219"/>
    <mergeCell ref="D1220:J1220"/>
    <mergeCell ref="D1221:J1221"/>
    <mergeCell ref="D1222:J1222"/>
    <mergeCell ref="D1223:J1223"/>
    <mergeCell ref="D1209:L1209"/>
    <mergeCell ref="D1211:J1211"/>
    <mergeCell ref="D1212:J1212"/>
    <mergeCell ref="D1213:J1213"/>
    <mergeCell ref="D1214:J1214"/>
    <mergeCell ref="C1181:C1200"/>
    <mergeCell ref="C1201:H1202"/>
    <mergeCell ref="I1201:J1202"/>
    <mergeCell ref="L1202:P1205"/>
    <mergeCell ref="D1204:I1204"/>
    <mergeCell ref="D1208:J1208"/>
    <mergeCell ref="D1210:H1210"/>
    <mergeCell ref="M1209:O1209"/>
    <mergeCell ref="D1175:J1175"/>
    <mergeCell ref="D1176:J1176"/>
    <mergeCell ref="D1177:J1177"/>
    <mergeCell ref="D1178:J1178"/>
    <mergeCell ref="D1179:J1179"/>
    <mergeCell ref="D1170:J1170"/>
    <mergeCell ref="D1171:J1171"/>
    <mergeCell ref="D1172:J1172"/>
    <mergeCell ref="D1173:J1173"/>
    <mergeCell ref="D1174:J1174"/>
    <mergeCell ref="D1167:J1167"/>
    <mergeCell ref="D1158:J1158"/>
    <mergeCell ref="D1159:J1159"/>
    <mergeCell ref="D1160:J1160"/>
    <mergeCell ref="D1161:J1161"/>
    <mergeCell ref="D1162:J1162"/>
    <mergeCell ref="D1163:J1163"/>
    <mergeCell ref="D1164:J1164"/>
    <mergeCell ref="D1165:J1165"/>
    <mergeCell ref="D1166:J1166"/>
    <mergeCell ref="D1152:L1152"/>
    <mergeCell ref="D1154:J1154"/>
    <mergeCell ref="D1155:J1155"/>
    <mergeCell ref="D1156:J1156"/>
    <mergeCell ref="D1157:J1157"/>
    <mergeCell ref="C1124:C1143"/>
    <mergeCell ref="C1144:H1145"/>
    <mergeCell ref="I1144:J1145"/>
    <mergeCell ref="L1145:P1148"/>
    <mergeCell ref="D1147:I1147"/>
    <mergeCell ref="D1151:J1151"/>
    <mergeCell ref="D1153:H1153"/>
    <mergeCell ref="M1152:O1152"/>
    <mergeCell ref="D1118:J1118"/>
    <mergeCell ref="D1119:J1119"/>
    <mergeCell ref="D1120:J1120"/>
    <mergeCell ref="D1121:J1121"/>
    <mergeCell ref="D1122:J1122"/>
    <mergeCell ref="D1113:J1113"/>
    <mergeCell ref="D1114:J1114"/>
    <mergeCell ref="D1115:J1115"/>
    <mergeCell ref="D1116:J1116"/>
    <mergeCell ref="D1117:J1117"/>
    <mergeCell ref="D1110:J1110"/>
    <mergeCell ref="D1101:J1101"/>
    <mergeCell ref="D1102:J1102"/>
    <mergeCell ref="D1103:J1103"/>
    <mergeCell ref="D1104:J1104"/>
    <mergeCell ref="D1105:J1105"/>
    <mergeCell ref="D1106:J1106"/>
    <mergeCell ref="D1107:J1107"/>
    <mergeCell ref="D1108:J1108"/>
    <mergeCell ref="D1109:J1109"/>
    <mergeCell ref="D1095:L1095"/>
    <mergeCell ref="D1097:J1097"/>
    <mergeCell ref="D1098:J1098"/>
    <mergeCell ref="D1099:J1099"/>
    <mergeCell ref="D1100:J1100"/>
    <mergeCell ref="C1067:C1086"/>
    <mergeCell ref="C1087:H1088"/>
    <mergeCell ref="I1087:J1088"/>
    <mergeCell ref="L1088:P1091"/>
    <mergeCell ref="D1090:I1090"/>
    <mergeCell ref="D1094:J1094"/>
    <mergeCell ref="D1096:H1096"/>
    <mergeCell ref="M1095:O1095"/>
    <mergeCell ref="D1061:J1061"/>
    <mergeCell ref="D1062:J1062"/>
    <mergeCell ref="D1063:J1063"/>
    <mergeCell ref="D1064:J1064"/>
    <mergeCell ref="D1065:J1065"/>
    <mergeCell ref="D1056:J1056"/>
    <mergeCell ref="D1057:J1057"/>
    <mergeCell ref="D1058:J1058"/>
    <mergeCell ref="D1059:J1059"/>
    <mergeCell ref="D1060:J1060"/>
    <mergeCell ref="D1053:J1053"/>
    <mergeCell ref="D1044:J1044"/>
    <mergeCell ref="D1045:J1045"/>
    <mergeCell ref="D1046:J1046"/>
    <mergeCell ref="D1047:J1047"/>
    <mergeCell ref="D1048:J1048"/>
    <mergeCell ref="D1049:J1049"/>
    <mergeCell ref="D1050:J1050"/>
    <mergeCell ref="D1051:J1051"/>
    <mergeCell ref="D1052:J1052"/>
    <mergeCell ref="D1038:L1038"/>
    <mergeCell ref="D1040:J1040"/>
    <mergeCell ref="D1041:J1041"/>
    <mergeCell ref="D1042:J1042"/>
    <mergeCell ref="D1043:J1043"/>
    <mergeCell ref="C1010:C1029"/>
    <mergeCell ref="C1030:H1031"/>
    <mergeCell ref="I1030:J1031"/>
    <mergeCell ref="L1031:P1034"/>
    <mergeCell ref="D1033:I1033"/>
    <mergeCell ref="D1037:J1037"/>
    <mergeCell ref="D1039:H1039"/>
    <mergeCell ref="M1038:O1038"/>
    <mergeCell ref="D1004:J1004"/>
    <mergeCell ref="D1005:J1005"/>
    <mergeCell ref="D1006:J1006"/>
    <mergeCell ref="D1007:J1007"/>
    <mergeCell ref="D1008:J1008"/>
    <mergeCell ref="D999:J999"/>
    <mergeCell ref="D1000:J1000"/>
    <mergeCell ref="D1001:J1001"/>
    <mergeCell ref="D1002:J1002"/>
    <mergeCell ref="D1003:J1003"/>
    <mergeCell ref="D996:J996"/>
    <mergeCell ref="D987:J987"/>
    <mergeCell ref="D988:J988"/>
    <mergeCell ref="D989:J989"/>
    <mergeCell ref="D990:J990"/>
    <mergeCell ref="D991:J991"/>
    <mergeCell ref="D992:J992"/>
    <mergeCell ref="D993:J993"/>
    <mergeCell ref="D994:J994"/>
    <mergeCell ref="D995:J995"/>
    <mergeCell ref="D981:L981"/>
    <mergeCell ref="D983:J983"/>
    <mergeCell ref="D984:J984"/>
    <mergeCell ref="D985:J985"/>
    <mergeCell ref="D986:J986"/>
    <mergeCell ref="C953:C972"/>
    <mergeCell ref="C973:H974"/>
    <mergeCell ref="I973:J974"/>
    <mergeCell ref="L974:P977"/>
    <mergeCell ref="D976:I976"/>
    <mergeCell ref="D980:J980"/>
    <mergeCell ref="D982:H982"/>
    <mergeCell ref="M981:O981"/>
    <mergeCell ref="D947:J947"/>
    <mergeCell ref="D948:J948"/>
    <mergeCell ref="D949:J949"/>
    <mergeCell ref="D950:J950"/>
    <mergeCell ref="D951:J951"/>
    <mergeCell ref="D942:J942"/>
    <mergeCell ref="D943:J943"/>
    <mergeCell ref="D944:J944"/>
    <mergeCell ref="D945:J945"/>
    <mergeCell ref="D946:J946"/>
    <mergeCell ref="D939:J939"/>
    <mergeCell ref="D930:J930"/>
    <mergeCell ref="D931:J931"/>
    <mergeCell ref="D932:J932"/>
    <mergeCell ref="D933:J933"/>
    <mergeCell ref="D934:J934"/>
    <mergeCell ref="D935:J935"/>
    <mergeCell ref="D936:J936"/>
    <mergeCell ref="D937:J937"/>
    <mergeCell ref="D938:J938"/>
    <mergeCell ref="D924:L924"/>
    <mergeCell ref="D926:J926"/>
    <mergeCell ref="D927:J927"/>
    <mergeCell ref="D928:J928"/>
    <mergeCell ref="D929:J929"/>
    <mergeCell ref="C896:C915"/>
    <mergeCell ref="C916:H917"/>
    <mergeCell ref="I916:J917"/>
    <mergeCell ref="L917:P920"/>
    <mergeCell ref="D919:I919"/>
    <mergeCell ref="D923:J923"/>
    <mergeCell ref="D925:H925"/>
    <mergeCell ref="M924:O924"/>
    <mergeCell ref="D890:J890"/>
    <mergeCell ref="D891:J891"/>
    <mergeCell ref="D892:J892"/>
    <mergeCell ref="D893:J893"/>
    <mergeCell ref="D894:J894"/>
    <mergeCell ref="D885:J885"/>
    <mergeCell ref="D886:J886"/>
    <mergeCell ref="D887:J887"/>
    <mergeCell ref="D888:J888"/>
    <mergeCell ref="D889:J889"/>
    <mergeCell ref="D882:J882"/>
    <mergeCell ref="D873:J873"/>
    <mergeCell ref="D874:J874"/>
    <mergeCell ref="D875:J875"/>
    <mergeCell ref="D876:J876"/>
    <mergeCell ref="D877:J877"/>
    <mergeCell ref="D878:J878"/>
    <mergeCell ref="D879:J879"/>
    <mergeCell ref="D880:J880"/>
    <mergeCell ref="D881:J881"/>
    <mergeCell ref="D867:L867"/>
    <mergeCell ref="D869:J869"/>
    <mergeCell ref="D870:J870"/>
    <mergeCell ref="D871:J871"/>
    <mergeCell ref="D872:J872"/>
    <mergeCell ref="C839:C858"/>
    <mergeCell ref="C859:H860"/>
    <mergeCell ref="I859:J860"/>
    <mergeCell ref="L860:P863"/>
    <mergeCell ref="D862:I862"/>
    <mergeCell ref="D866:J866"/>
    <mergeCell ref="D868:H868"/>
    <mergeCell ref="M867:O867"/>
    <mergeCell ref="D833:J833"/>
    <mergeCell ref="D834:J834"/>
    <mergeCell ref="D835:J835"/>
    <mergeCell ref="D836:J836"/>
    <mergeCell ref="D837:J837"/>
    <mergeCell ref="D828:J828"/>
    <mergeCell ref="D829:J829"/>
    <mergeCell ref="D830:J830"/>
    <mergeCell ref="D831:J831"/>
    <mergeCell ref="D832:J832"/>
    <mergeCell ref="D825:J825"/>
    <mergeCell ref="D816:J816"/>
    <mergeCell ref="D817:J817"/>
    <mergeCell ref="D818:J818"/>
    <mergeCell ref="D819:J819"/>
    <mergeCell ref="D820:J820"/>
    <mergeCell ref="D821:J821"/>
    <mergeCell ref="D822:J822"/>
    <mergeCell ref="D823:J823"/>
    <mergeCell ref="D824:J824"/>
    <mergeCell ref="D810:L810"/>
    <mergeCell ref="D812:J812"/>
    <mergeCell ref="D813:J813"/>
    <mergeCell ref="D814:J814"/>
    <mergeCell ref="D815:J815"/>
    <mergeCell ref="C782:C801"/>
    <mergeCell ref="C802:H803"/>
    <mergeCell ref="I802:J803"/>
    <mergeCell ref="L803:P806"/>
    <mergeCell ref="D805:I805"/>
    <mergeCell ref="D809:J809"/>
    <mergeCell ref="D811:H811"/>
    <mergeCell ref="M810:O810"/>
    <mergeCell ref="D776:J776"/>
    <mergeCell ref="D777:J777"/>
    <mergeCell ref="D778:J778"/>
    <mergeCell ref="D779:J779"/>
    <mergeCell ref="D780:J780"/>
    <mergeCell ref="D771:J771"/>
    <mergeCell ref="D772:J772"/>
    <mergeCell ref="D773:J773"/>
    <mergeCell ref="D774:J774"/>
    <mergeCell ref="D775:J775"/>
    <mergeCell ref="D768:J768"/>
    <mergeCell ref="D759:J759"/>
    <mergeCell ref="D760:J760"/>
    <mergeCell ref="D761:J761"/>
    <mergeCell ref="D762:J762"/>
    <mergeCell ref="D763:J763"/>
    <mergeCell ref="D764:J764"/>
    <mergeCell ref="D765:J765"/>
    <mergeCell ref="D766:J766"/>
    <mergeCell ref="D767:J767"/>
    <mergeCell ref="D753:L753"/>
    <mergeCell ref="D755:J755"/>
    <mergeCell ref="D756:J756"/>
    <mergeCell ref="D757:J757"/>
    <mergeCell ref="D758:J758"/>
    <mergeCell ref="C725:C744"/>
    <mergeCell ref="C745:H746"/>
    <mergeCell ref="I745:J746"/>
    <mergeCell ref="L746:P749"/>
    <mergeCell ref="D748:I748"/>
    <mergeCell ref="D752:J752"/>
    <mergeCell ref="D754:H754"/>
    <mergeCell ref="M753:O753"/>
    <mergeCell ref="D719:J719"/>
    <mergeCell ref="D720:J720"/>
    <mergeCell ref="D721:J721"/>
    <mergeCell ref="D722:J722"/>
    <mergeCell ref="D723:J723"/>
    <mergeCell ref="D714:J714"/>
    <mergeCell ref="D715:J715"/>
    <mergeCell ref="D716:J716"/>
    <mergeCell ref="D717:J717"/>
    <mergeCell ref="D718:J718"/>
    <mergeCell ref="D711:J711"/>
    <mergeCell ref="D702:J702"/>
    <mergeCell ref="D703:J703"/>
    <mergeCell ref="D704:J704"/>
    <mergeCell ref="D705:J705"/>
    <mergeCell ref="D706:J706"/>
    <mergeCell ref="D707:J707"/>
    <mergeCell ref="D708:J708"/>
    <mergeCell ref="D709:J709"/>
    <mergeCell ref="D710:J710"/>
    <mergeCell ref="D696:L696"/>
    <mergeCell ref="D698:J698"/>
    <mergeCell ref="D699:J699"/>
    <mergeCell ref="D700:J700"/>
    <mergeCell ref="D701:J701"/>
    <mergeCell ref="C668:C687"/>
    <mergeCell ref="C688:H689"/>
    <mergeCell ref="I688:J689"/>
    <mergeCell ref="L689:P692"/>
    <mergeCell ref="D691:I691"/>
    <mergeCell ref="D695:J695"/>
    <mergeCell ref="D697:H697"/>
    <mergeCell ref="M696:O696"/>
    <mergeCell ref="D662:J662"/>
    <mergeCell ref="D663:J663"/>
    <mergeCell ref="D664:J664"/>
    <mergeCell ref="D665:J665"/>
    <mergeCell ref="D666:J666"/>
    <mergeCell ref="D657:J657"/>
    <mergeCell ref="D658:J658"/>
    <mergeCell ref="D659:J659"/>
    <mergeCell ref="D660:J660"/>
    <mergeCell ref="D661:J661"/>
    <mergeCell ref="D654:J654"/>
    <mergeCell ref="D645:J645"/>
    <mergeCell ref="D646:J646"/>
    <mergeCell ref="D647:J647"/>
    <mergeCell ref="D648:J648"/>
    <mergeCell ref="D649:J649"/>
    <mergeCell ref="D650:J650"/>
    <mergeCell ref="D651:J651"/>
    <mergeCell ref="D652:J652"/>
    <mergeCell ref="D653:J653"/>
    <mergeCell ref="D639:L639"/>
    <mergeCell ref="D641:J641"/>
    <mergeCell ref="D642:J642"/>
    <mergeCell ref="D643:J643"/>
    <mergeCell ref="D644:J644"/>
    <mergeCell ref="C611:C630"/>
    <mergeCell ref="C631:H632"/>
    <mergeCell ref="I631:J632"/>
    <mergeCell ref="L632:P635"/>
    <mergeCell ref="D634:I634"/>
    <mergeCell ref="D638:J638"/>
    <mergeCell ref="D640:H640"/>
    <mergeCell ref="M639:O639"/>
    <mergeCell ref="D605:J605"/>
    <mergeCell ref="D606:J606"/>
    <mergeCell ref="D607:J607"/>
    <mergeCell ref="D608:J608"/>
    <mergeCell ref="D609:J609"/>
    <mergeCell ref="D600:J600"/>
    <mergeCell ref="D601:J601"/>
    <mergeCell ref="D602:J602"/>
    <mergeCell ref="D603:J603"/>
    <mergeCell ref="D604:J604"/>
    <mergeCell ref="D597:J597"/>
    <mergeCell ref="D588:J588"/>
    <mergeCell ref="D589:J589"/>
    <mergeCell ref="D590:J590"/>
    <mergeCell ref="D591:J591"/>
    <mergeCell ref="D592:J592"/>
    <mergeCell ref="D593:J593"/>
    <mergeCell ref="D594:J594"/>
    <mergeCell ref="D595:J595"/>
    <mergeCell ref="D596:J596"/>
    <mergeCell ref="D582:L582"/>
    <mergeCell ref="D584:J584"/>
    <mergeCell ref="D585:J585"/>
    <mergeCell ref="D586:J586"/>
    <mergeCell ref="D587:J587"/>
    <mergeCell ref="C554:C573"/>
    <mergeCell ref="C574:H575"/>
    <mergeCell ref="I574:J575"/>
    <mergeCell ref="L575:P578"/>
    <mergeCell ref="D577:I577"/>
    <mergeCell ref="D581:J581"/>
    <mergeCell ref="D583:H583"/>
    <mergeCell ref="M582:O582"/>
    <mergeCell ref="D548:J548"/>
    <mergeCell ref="D549:J549"/>
    <mergeCell ref="D550:J550"/>
    <mergeCell ref="D551:J551"/>
    <mergeCell ref="D552:J552"/>
    <mergeCell ref="D543:J543"/>
    <mergeCell ref="D544:J544"/>
    <mergeCell ref="D545:J545"/>
    <mergeCell ref="D546:J546"/>
    <mergeCell ref="D547:J547"/>
    <mergeCell ref="D540:J540"/>
    <mergeCell ref="D531:J531"/>
    <mergeCell ref="D532:J532"/>
    <mergeCell ref="D533:J533"/>
    <mergeCell ref="D534:J534"/>
    <mergeCell ref="D535:J535"/>
    <mergeCell ref="D536:J536"/>
    <mergeCell ref="D537:J537"/>
    <mergeCell ref="D538:J538"/>
    <mergeCell ref="D539:J539"/>
    <mergeCell ref="D525:L525"/>
    <mergeCell ref="D527:J527"/>
    <mergeCell ref="D528:J528"/>
    <mergeCell ref="D529:J529"/>
    <mergeCell ref="D530:J530"/>
    <mergeCell ref="C497:C516"/>
    <mergeCell ref="C517:H518"/>
    <mergeCell ref="I517:J518"/>
    <mergeCell ref="L518:P521"/>
    <mergeCell ref="D520:I520"/>
    <mergeCell ref="D524:J524"/>
    <mergeCell ref="D526:H526"/>
    <mergeCell ref="M525:O525"/>
    <mergeCell ref="D491:J491"/>
    <mergeCell ref="D492:J492"/>
    <mergeCell ref="D493:J493"/>
    <mergeCell ref="D494:J494"/>
    <mergeCell ref="D495:J495"/>
    <mergeCell ref="D486:J486"/>
    <mergeCell ref="D487:J487"/>
    <mergeCell ref="D488:J488"/>
    <mergeCell ref="D489:J489"/>
    <mergeCell ref="D490:J490"/>
    <mergeCell ref="D483:J483"/>
    <mergeCell ref="D474:J474"/>
    <mergeCell ref="D475:J475"/>
    <mergeCell ref="D476:J476"/>
    <mergeCell ref="D477:J477"/>
    <mergeCell ref="D478:J478"/>
    <mergeCell ref="D479:J479"/>
    <mergeCell ref="D480:J480"/>
    <mergeCell ref="D481:J481"/>
    <mergeCell ref="D482:J482"/>
    <mergeCell ref="D468:L468"/>
    <mergeCell ref="D470:J470"/>
    <mergeCell ref="D471:J471"/>
    <mergeCell ref="D472:J472"/>
    <mergeCell ref="D473:J473"/>
    <mergeCell ref="C440:C459"/>
    <mergeCell ref="C460:H461"/>
    <mergeCell ref="I460:J461"/>
    <mergeCell ref="L461:P464"/>
    <mergeCell ref="D463:I463"/>
    <mergeCell ref="D467:J467"/>
    <mergeCell ref="D469:H469"/>
    <mergeCell ref="M468:O468"/>
    <mergeCell ref="D434:J434"/>
    <mergeCell ref="D435:J435"/>
    <mergeCell ref="D436:J436"/>
    <mergeCell ref="D437:J437"/>
    <mergeCell ref="D438:J438"/>
    <mergeCell ref="D429:J429"/>
    <mergeCell ref="D430:J430"/>
    <mergeCell ref="D431:J431"/>
    <mergeCell ref="D432:J432"/>
    <mergeCell ref="D433:J433"/>
    <mergeCell ref="D426:J426"/>
    <mergeCell ref="D417:J417"/>
    <mergeCell ref="D418:J418"/>
    <mergeCell ref="D419:J419"/>
    <mergeCell ref="D420:J420"/>
    <mergeCell ref="D421:J421"/>
    <mergeCell ref="D422:J422"/>
    <mergeCell ref="D423:J423"/>
    <mergeCell ref="D424:J424"/>
    <mergeCell ref="D425:J425"/>
    <mergeCell ref="D411:L411"/>
    <mergeCell ref="D413:J413"/>
    <mergeCell ref="D414:J414"/>
    <mergeCell ref="D415:J415"/>
    <mergeCell ref="D416:J416"/>
    <mergeCell ref="C383:C402"/>
    <mergeCell ref="C403:H404"/>
    <mergeCell ref="I403:J404"/>
    <mergeCell ref="L404:P407"/>
    <mergeCell ref="D406:I406"/>
    <mergeCell ref="D410:J410"/>
    <mergeCell ref="D412:H412"/>
    <mergeCell ref="M411:O411"/>
    <mergeCell ref="D377:J377"/>
    <mergeCell ref="D378:J378"/>
    <mergeCell ref="D379:J379"/>
    <mergeCell ref="D380:J380"/>
    <mergeCell ref="D381:J381"/>
    <mergeCell ref="D372:J372"/>
    <mergeCell ref="D373:J373"/>
    <mergeCell ref="D374:J374"/>
    <mergeCell ref="D375:J375"/>
    <mergeCell ref="D376:J376"/>
    <mergeCell ref="D369:J369"/>
    <mergeCell ref="D360:J360"/>
    <mergeCell ref="D361:J361"/>
    <mergeCell ref="D362:J362"/>
    <mergeCell ref="D363:J363"/>
    <mergeCell ref="D364:J364"/>
    <mergeCell ref="D365:J365"/>
    <mergeCell ref="D366:J366"/>
    <mergeCell ref="D367:J367"/>
    <mergeCell ref="D368:J368"/>
    <mergeCell ref="D354:L354"/>
    <mergeCell ref="D356:J356"/>
    <mergeCell ref="D357:J357"/>
    <mergeCell ref="D358:J358"/>
    <mergeCell ref="D359:J359"/>
    <mergeCell ref="C326:C345"/>
    <mergeCell ref="C346:H347"/>
    <mergeCell ref="I346:J347"/>
    <mergeCell ref="L347:P350"/>
    <mergeCell ref="D349:I349"/>
    <mergeCell ref="D353:J353"/>
    <mergeCell ref="D355:H355"/>
    <mergeCell ref="M354:O354"/>
    <mergeCell ref="D320:J320"/>
    <mergeCell ref="D321:J321"/>
    <mergeCell ref="D322:J322"/>
    <mergeCell ref="D323:J323"/>
    <mergeCell ref="D324:J324"/>
    <mergeCell ref="D315:J315"/>
    <mergeCell ref="D316:J316"/>
    <mergeCell ref="D317:J317"/>
    <mergeCell ref="D318:J318"/>
    <mergeCell ref="D319:J319"/>
    <mergeCell ref="D308:J308"/>
    <mergeCell ref="D309:J309"/>
    <mergeCell ref="D310:J310"/>
    <mergeCell ref="D311:J311"/>
    <mergeCell ref="D312:J312"/>
    <mergeCell ref="D303:J303"/>
    <mergeCell ref="D304:J304"/>
    <mergeCell ref="D305:J305"/>
    <mergeCell ref="D306:J306"/>
    <mergeCell ref="D307:J307"/>
    <mergeCell ref="C269:C288"/>
    <mergeCell ref="C289:H290"/>
    <mergeCell ref="I289:J290"/>
    <mergeCell ref="L290:P293"/>
    <mergeCell ref="D292:I292"/>
    <mergeCell ref="D296:J296"/>
    <mergeCell ref="D262:J262"/>
    <mergeCell ref="D297:L297"/>
    <mergeCell ref="D299:J299"/>
    <mergeCell ref="D300:J300"/>
    <mergeCell ref="D301:J301"/>
    <mergeCell ref="D302:J302"/>
    <mergeCell ref="D298:H298"/>
    <mergeCell ref="D250:J250"/>
    <mergeCell ref="D263:J263"/>
    <mergeCell ref="D264:J264"/>
    <mergeCell ref="D265:J265"/>
    <mergeCell ref="D266:J266"/>
    <mergeCell ref="D267:J267"/>
    <mergeCell ref="D258:J258"/>
    <mergeCell ref="D259:J259"/>
    <mergeCell ref="D260:J260"/>
    <mergeCell ref="D261:J261"/>
    <mergeCell ref="D241:H241"/>
    <mergeCell ref="D251:J251"/>
    <mergeCell ref="D252:J252"/>
    <mergeCell ref="D253:J253"/>
    <mergeCell ref="D254:J254"/>
    <mergeCell ref="D255:J255"/>
    <mergeCell ref="D246:J246"/>
    <mergeCell ref="D247:J247"/>
    <mergeCell ref="D248:J248"/>
    <mergeCell ref="D249:J249"/>
    <mergeCell ref="D240:L240"/>
    <mergeCell ref="D242:J242"/>
    <mergeCell ref="D243:J243"/>
    <mergeCell ref="D244:J244"/>
    <mergeCell ref="D245:J245"/>
    <mergeCell ref="C212:C231"/>
    <mergeCell ref="C232:H233"/>
    <mergeCell ref="I232:J233"/>
    <mergeCell ref="L233:P236"/>
    <mergeCell ref="D235:I235"/>
    <mergeCell ref="D206:J206"/>
    <mergeCell ref="D207:J207"/>
    <mergeCell ref="D208:J208"/>
    <mergeCell ref="D209:J209"/>
    <mergeCell ref="D210:J210"/>
    <mergeCell ref="D201:J201"/>
    <mergeCell ref="D202:J202"/>
    <mergeCell ref="D203:J203"/>
    <mergeCell ref="D204:J204"/>
    <mergeCell ref="D205:J205"/>
    <mergeCell ref="D194:J194"/>
    <mergeCell ref="D195:J195"/>
    <mergeCell ref="D196:J196"/>
    <mergeCell ref="D197:J197"/>
    <mergeCell ref="D198:J198"/>
    <mergeCell ref="D189:J189"/>
    <mergeCell ref="D190:J190"/>
    <mergeCell ref="D191:J191"/>
    <mergeCell ref="D192:J192"/>
    <mergeCell ref="D193:J193"/>
    <mergeCell ref="D183:L183"/>
    <mergeCell ref="D185:J185"/>
    <mergeCell ref="D186:J186"/>
    <mergeCell ref="D187:J187"/>
    <mergeCell ref="D188:J188"/>
    <mergeCell ref="C155:C174"/>
    <mergeCell ref="C175:H176"/>
    <mergeCell ref="I175:J176"/>
    <mergeCell ref="L176:P179"/>
    <mergeCell ref="D178:I178"/>
    <mergeCell ref="D134:J134"/>
    <mergeCell ref="D135:J135"/>
    <mergeCell ref="D136:J136"/>
    <mergeCell ref="D137:J137"/>
    <mergeCell ref="D138:J138"/>
    <mergeCell ref="D128:J128"/>
    <mergeCell ref="D129:J129"/>
    <mergeCell ref="D131:J131"/>
    <mergeCell ref="D150:J150"/>
    <mergeCell ref="D151:J151"/>
    <mergeCell ref="D132:J132"/>
    <mergeCell ref="D133:J133"/>
    <mergeCell ref="D144:J144"/>
    <mergeCell ref="D145:J145"/>
    <mergeCell ref="D146:J146"/>
    <mergeCell ref="D139:J139"/>
    <mergeCell ref="D140:J140"/>
    <mergeCell ref="D141:J141"/>
    <mergeCell ref="D21:J21"/>
    <mergeCell ref="D22:J22"/>
    <mergeCell ref="D23:J23"/>
    <mergeCell ref="D24:J24"/>
    <mergeCell ref="C4:H5"/>
    <mergeCell ref="D152:J152"/>
    <mergeCell ref="C41:C60"/>
    <mergeCell ref="C98:C117"/>
    <mergeCell ref="D147:J147"/>
    <mergeCell ref="D148:J148"/>
    <mergeCell ref="D27:J27"/>
    <mergeCell ref="D30:J30"/>
    <mergeCell ref="D31:J31"/>
    <mergeCell ref="D14:J14"/>
    <mergeCell ref="D15:J15"/>
    <mergeCell ref="D16:J16"/>
    <mergeCell ref="D17:J17"/>
    <mergeCell ref="D18:J18"/>
    <mergeCell ref="D19:J19"/>
    <mergeCell ref="D20:J20"/>
    <mergeCell ref="D36:J36"/>
    <mergeCell ref="L5:P8"/>
    <mergeCell ref="D77:J77"/>
    <mergeCell ref="D78:J78"/>
    <mergeCell ref="D79:J79"/>
    <mergeCell ref="D80:J80"/>
    <mergeCell ref="D72:J72"/>
    <mergeCell ref="D73:J73"/>
    <mergeCell ref="D25:J25"/>
    <mergeCell ref="D26:J26"/>
    <mergeCell ref="D39:J39"/>
    <mergeCell ref="D74:J74"/>
    <mergeCell ref="D75:J75"/>
    <mergeCell ref="D76:J76"/>
    <mergeCell ref="D7:I7"/>
    <mergeCell ref="D12:L12"/>
    <mergeCell ref="D32:J32"/>
    <mergeCell ref="D33:J33"/>
    <mergeCell ref="D34:J34"/>
    <mergeCell ref="D35:J35"/>
    <mergeCell ref="I4:J5"/>
    <mergeCell ref="D130:J130"/>
    <mergeCell ref="D90:J90"/>
    <mergeCell ref="D91:J91"/>
    <mergeCell ref="D92:J92"/>
    <mergeCell ref="D93:J93"/>
    <mergeCell ref="D82:J82"/>
    <mergeCell ref="D83:J83"/>
    <mergeCell ref="D69:L69"/>
    <mergeCell ref="D71:J71"/>
    <mergeCell ref="D64:I64"/>
    <mergeCell ref="D94:J94"/>
    <mergeCell ref="D95:J95"/>
    <mergeCell ref="D96:J96"/>
    <mergeCell ref="D84:J84"/>
    <mergeCell ref="D87:J87"/>
    <mergeCell ref="D88:J88"/>
    <mergeCell ref="D81:J81"/>
    <mergeCell ref="D89:J89"/>
    <mergeCell ref="D182:J182"/>
    <mergeCell ref="D184:H184"/>
    <mergeCell ref="D239:J239"/>
    <mergeCell ref="D126:L126"/>
    <mergeCell ref="C118:H119"/>
    <mergeCell ref="I118:J119"/>
    <mergeCell ref="L119:P122"/>
    <mergeCell ref="D121:I121"/>
    <mergeCell ref="D153:J153"/>
    <mergeCell ref="D149:J149"/>
    <mergeCell ref="D11:J11"/>
    <mergeCell ref="D13:H13"/>
    <mergeCell ref="D68:J68"/>
    <mergeCell ref="D70:H70"/>
    <mergeCell ref="D125:J125"/>
    <mergeCell ref="D127:H127"/>
    <mergeCell ref="C61:H62"/>
    <mergeCell ref="I61:J62"/>
    <mergeCell ref="D37:J37"/>
    <mergeCell ref="D38:J38"/>
  </mergeCells>
  <dataValidations count="1">
    <dataValidation type="list" allowBlank="1" showInputMessage="1" showErrorMessage="1" sqref="K26 K83 K140 K197 K254 K311 K368 K425 K482 K539 K596 K653 K710 K767 K824 K881 K938 K995 K1052 K1109 K1166 K1223 K1280 K1337 K1394">
      <formula1>$W$5:$W$9</formula1>
    </dataValidation>
  </dataValidations>
  <printOptions/>
  <pageMargins left="0" right="0" top="0" bottom="0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14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5.421875" style="1" customWidth="1"/>
    <col min="3" max="3" width="3.00390625" style="1" customWidth="1"/>
    <col min="4" max="4" width="3.28125" style="1" customWidth="1"/>
    <col min="5" max="42" width="2.28125" style="1" customWidth="1"/>
    <col min="43" max="44" width="2.421875" style="1" customWidth="1"/>
    <col min="45" max="16384" width="9.00390625" style="1" customWidth="1"/>
  </cols>
  <sheetData>
    <row r="1" ht="12" customHeight="1"/>
    <row r="2" spans="2:42" ht="12" customHeight="1">
      <c r="B2" s="1" t="str">
        <f>+"-kwd-"&amp;E13&amp;G13&amp;I13&amp;K13&amp;M13&amp;O13&amp;Q13&amp;"-"&amp;V13&amp;X13&amp;Z13&amp;AB13&amp;AD13&amp;","&amp;U5&amp;W5&amp;Y5&amp;AA5&amp;AC5&amp;AE5&amp;AG5&amp;","&amp;V14&amp;","&amp;Y28</f>
        <v>-kwd-2700002-00234,1234567,210000000,10000000</v>
      </c>
      <c r="AJ2" s="25" t="s">
        <v>67</v>
      </c>
      <c r="AK2" s="26"/>
      <c r="AL2" s="26"/>
      <c r="AM2" s="26"/>
      <c r="AN2" s="26"/>
      <c r="AO2" s="26"/>
      <c r="AP2" s="27"/>
    </row>
    <row r="3" spans="36:42" ht="12" customHeight="1">
      <c r="AJ3" s="487" t="s">
        <v>208</v>
      </c>
      <c r="AK3" s="13"/>
      <c r="AL3" s="13"/>
      <c r="AM3" s="13"/>
      <c r="AN3" s="13"/>
      <c r="AO3" s="13"/>
      <c r="AP3" s="28"/>
    </row>
    <row r="4" spans="4:42" ht="12" customHeight="1" thickBot="1">
      <c r="D4" s="607" t="s">
        <v>25</v>
      </c>
      <c r="E4" s="607"/>
      <c r="F4" s="607"/>
      <c r="G4" s="607"/>
      <c r="H4" s="607"/>
      <c r="I4" s="607"/>
      <c r="J4" s="607"/>
      <c r="K4" s="607"/>
      <c r="L4" s="607"/>
      <c r="AJ4" s="488"/>
      <c r="AK4" s="29"/>
      <c r="AL4" s="29"/>
      <c r="AM4" s="29"/>
      <c r="AN4" s="29"/>
      <c r="AO4" s="29"/>
      <c r="AP4" s="30"/>
    </row>
    <row r="5" spans="4:42" ht="21" customHeight="1" thickBot="1" thickTop="1">
      <c r="D5" s="608"/>
      <c r="E5" s="608"/>
      <c r="F5" s="608"/>
      <c r="G5" s="608"/>
      <c r="H5" s="608"/>
      <c r="I5" s="608"/>
      <c r="J5" s="608"/>
      <c r="K5" s="608"/>
      <c r="L5" s="608"/>
      <c r="Q5" s="609" t="s">
        <v>6</v>
      </c>
      <c r="R5" s="610"/>
      <c r="S5" s="610"/>
      <c r="T5" s="611"/>
      <c r="U5" s="612" t="str">
        <f>IF('基本情報入力欄'!$D$15="","",MID('基本情報入力欄'!$D$15,1,1))</f>
        <v>1</v>
      </c>
      <c r="V5" s="600"/>
      <c r="W5" s="599" t="str">
        <f>IF('基本情報入力欄'!$D$15="","",MID('基本情報入力欄'!$D$15,2,1))</f>
        <v>2</v>
      </c>
      <c r="X5" s="600"/>
      <c r="Y5" s="599" t="str">
        <f>IF('基本情報入力欄'!$D$15="","",MID('基本情報入力欄'!$D$15,3,1))</f>
        <v>3</v>
      </c>
      <c r="Z5" s="600"/>
      <c r="AA5" s="599" t="str">
        <f>IF('基本情報入力欄'!$D$15="","",MID('基本情報入力欄'!$D$15,4,1))</f>
        <v>4</v>
      </c>
      <c r="AB5" s="600"/>
      <c r="AC5" s="599" t="str">
        <f>IF('基本情報入力欄'!$D$15="","",MID('基本情報入力欄'!$D$15,5,1))</f>
        <v>5</v>
      </c>
      <c r="AD5" s="600"/>
      <c r="AE5" s="599" t="str">
        <f>IF('基本情報入力欄'!$D$15="","",MID('基本情報入力欄'!$D$15,6,1))</f>
        <v>6</v>
      </c>
      <c r="AF5" s="600"/>
      <c r="AG5" s="599" t="str">
        <f>IF('基本情報入力欄'!$D$15="","",MID('基本情報入力欄'!$D$15,7,1))</f>
        <v>7</v>
      </c>
      <c r="AH5" s="643"/>
      <c r="AI5" s="75" t="s">
        <v>15</v>
      </c>
      <c r="AJ5" s="76"/>
      <c r="AK5" s="76"/>
      <c r="AL5" s="7"/>
      <c r="AM5" s="535">
        <f>'基本情報入力欄'!$D$12</f>
        <v>42551</v>
      </c>
      <c r="AN5" s="536"/>
      <c r="AO5" s="536"/>
      <c r="AP5" s="537"/>
    </row>
    <row r="6" spans="2:42" ht="13.5" customHeight="1" thickTop="1">
      <c r="B6" s="604" t="s">
        <v>110</v>
      </c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Q6" s="605" t="s">
        <v>8</v>
      </c>
      <c r="R6" s="606"/>
      <c r="S6" s="606"/>
      <c r="T6" s="5"/>
      <c r="U6" s="200" t="str">
        <f>IF('基本情報入力欄'!$D$16="","",'基本情報入力欄'!$D$16)</f>
        <v>332-0012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2"/>
    </row>
    <row r="7" spans="2:42" ht="12" customHeight="1">
      <c r="B7" s="604"/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Q7" s="450" t="s">
        <v>9</v>
      </c>
      <c r="R7" s="451"/>
      <c r="S7" s="451"/>
      <c r="T7" s="4"/>
      <c r="U7" s="201" t="str">
        <f>IF('基本情報入力欄'!$D$17="","",'基本情報入力欄'!$D$17)</f>
        <v>埼玉県川口市本町４－１１－６</v>
      </c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3"/>
    </row>
    <row r="8" spans="17:42" ht="12" customHeight="1">
      <c r="Q8" s="450" t="s">
        <v>10</v>
      </c>
      <c r="R8" s="451"/>
      <c r="S8" s="451"/>
      <c r="T8" s="4"/>
      <c r="U8" s="293" t="str">
        <f>IF('基本情報入力欄'!$D$18="","",'基本情報入力欄'!$D$18)</f>
        <v>川口土木建築工業株式会社</v>
      </c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01" t="s">
        <v>137</v>
      </c>
      <c r="AO8" s="201"/>
      <c r="AP8" s="203"/>
    </row>
    <row r="9" spans="17:42" ht="12" customHeight="1">
      <c r="Q9" s="450"/>
      <c r="R9" s="451"/>
      <c r="S9" s="451"/>
      <c r="T9" s="4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01"/>
      <c r="AO9" s="201"/>
      <c r="AP9" s="203"/>
    </row>
    <row r="10" spans="2:42" ht="12" customHeight="1">
      <c r="B10" s="91" t="s">
        <v>26</v>
      </c>
      <c r="Q10" s="450" t="s">
        <v>11</v>
      </c>
      <c r="R10" s="451"/>
      <c r="S10" s="451"/>
      <c r="T10" s="4"/>
      <c r="U10" s="201" t="str">
        <f>IF('基本情報入力欄'!$D$19="","",'基本情報入力欄'!$D$19)</f>
        <v>代表太郎</v>
      </c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3"/>
    </row>
    <row r="11" spans="17:42" ht="12" customHeight="1">
      <c r="Q11" s="450" t="s">
        <v>13</v>
      </c>
      <c r="R11" s="451"/>
      <c r="S11" s="451"/>
      <c r="T11" s="4"/>
      <c r="U11" s="201" t="str">
        <f>IF('基本情報入力欄'!$D$20="","",'基本情報入力欄'!$D$20)</f>
        <v>048-224-5111</v>
      </c>
      <c r="V11" s="201"/>
      <c r="W11" s="201"/>
      <c r="X11" s="201"/>
      <c r="Y11" s="201"/>
      <c r="Z11" s="201"/>
      <c r="AA11" s="489" t="s">
        <v>14</v>
      </c>
      <c r="AB11" s="489"/>
      <c r="AC11" s="489"/>
      <c r="AD11" s="201"/>
      <c r="AE11" s="201" t="str">
        <f>IF('基本情報入力欄'!$D$21="","",'基本情報入力欄'!$D$21)</f>
        <v>048-224-5118</v>
      </c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3"/>
    </row>
    <row r="12" spans="2:42" ht="12" customHeight="1" thickBot="1">
      <c r="B12" s="649" t="s">
        <v>261</v>
      </c>
      <c r="C12" s="649"/>
      <c r="Q12" s="450"/>
      <c r="R12" s="451"/>
      <c r="S12" s="451"/>
      <c r="T12" s="4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440" t="s">
        <v>210</v>
      </c>
      <c r="AO12" s="440"/>
      <c r="AP12" s="441"/>
    </row>
    <row r="13" spans="2:42" ht="17.25" customHeight="1" thickTop="1">
      <c r="B13" s="268" t="str">
        <f>IF('請求入力欄'!$D11="","",MID('請求入力欄'!$D11,1,1))</f>
        <v>1</v>
      </c>
      <c r="C13" s="269" t="str">
        <f>IF('請求入力欄'!$D11="","",MID('請求入力欄'!$D11,2,1))</f>
        <v>9</v>
      </c>
      <c r="D13" s="269" t="str">
        <f>IF('請求入力欄'!$D11="","",MID('請求入力欄'!$D11,3,1))</f>
        <v>0</v>
      </c>
      <c r="E13" s="613" t="str">
        <f>IF('請求入力欄'!$D11="","",MID('請求入力欄'!$D11,4,1))</f>
        <v>2</v>
      </c>
      <c r="F13" s="613"/>
      <c r="G13" s="614" t="str">
        <f>IF('請求入力欄'!$D11="","",MID('請求入力欄'!$D11,5,1))</f>
        <v>7</v>
      </c>
      <c r="H13" s="603"/>
      <c r="I13" s="603" t="str">
        <f>IF('請求入力欄'!$D11="","",MID('請求入力欄'!$D11,6,1))</f>
        <v>0</v>
      </c>
      <c r="J13" s="603"/>
      <c r="K13" s="603" t="str">
        <f>IF('請求入力欄'!$D11="","",MID('請求入力欄'!$D11,7,1))</f>
        <v>0</v>
      </c>
      <c r="L13" s="603"/>
      <c r="M13" s="603" t="str">
        <f>IF('請求入力欄'!$D11="","",MID('請求入力欄'!$D11,8,1))</f>
        <v>0</v>
      </c>
      <c r="N13" s="603"/>
      <c r="O13" s="603" t="str">
        <f>IF('請求入力欄'!$D11="","",MID('請求入力欄'!$D11,9,1))</f>
        <v>0</v>
      </c>
      <c r="P13" s="603"/>
      <c r="Q13" s="475" t="str">
        <f>IF('請求入力欄'!$D11="","",MID('請求入力欄'!$D11,10,1))</f>
        <v>2</v>
      </c>
      <c r="R13" s="476"/>
      <c r="S13" s="92" t="s">
        <v>4</v>
      </c>
      <c r="T13" s="131"/>
      <c r="U13" s="49"/>
      <c r="V13" s="516" t="str">
        <f>IF('請求入力欄'!$D13="","",MID('請求入力欄'!$K13,1,1))</f>
        <v>0</v>
      </c>
      <c r="W13" s="517"/>
      <c r="X13" s="517" t="str">
        <f>IF('請求入力欄'!$D13="","",MID('請求入力欄'!$K13,2,1))</f>
        <v>0</v>
      </c>
      <c r="Y13" s="517"/>
      <c r="Z13" s="517" t="str">
        <f>IF('請求入力欄'!$D13="","",MID('請求入力欄'!$K13,3,1))</f>
        <v>2</v>
      </c>
      <c r="AA13" s="517"/>
      <c r="AB13" s="517" t="str">
        <f>IF('請求入力欄'!$D13="","",MID('請求入力欄'!$K13,4,1))</f>
        <v>3</v>
      </c>
      <c r="AC13" s="517"/>
      <c r="AD13" s="517" t="str">
        <f>IF('請求入力欄'!$D13="","",MID('請求入力欄'!$K13,5,1))</f>
        <v>4</v>
      </c>
      <c r="AE13" s="518"/>
      <c r="AF13" s="519" t="s">
        <v>0</v>
      </c>
      <c r="AG13" s="520"/>
      <c r="AH13" s="520"/>
      <c r="AI13" s="521"/>
      <c r="AJ13" s="462">
        <f>'請求入力欄'!O38</f>
        <v>0</v>
      </c>
      <c r="AK13" s="463"/>
      <c r="AL13" s="463"/>
      <c r="AM13" s="463"/>
      <c r="AN13" s="463"/>
      <c r="AO13" s="463"/>
      <c r="AP13" s="464"/>
    </row>
    <row r="14" spans="2:42" ht="17.25" customHeight="1">
      <c r="B14" s="267" t="s">
        <v>5</v>
      </c>
      <c r="C14" s="630">
        <f>IF('請求入力欄'!D12="","",'請求入力欄'!D12)</f>
      </c>
      <c r="D14" s="630"/>
      <c r="E14" s="630"/>
      <c r="F14" s="630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8"/>
      <c r="S14" s="481" t="s">
        <v>211</v>
      </c>
      <c r="T14" s="482"/>
      <c r="U14" s="483"/>
      <c r="V14" s="638">
        <f>IF('請求入力欄'!D14=0,"",'請求入力欄'!D14)</f>
        <v>210000000</v>
      </c>
      <c r="W14" s="638"/>
      <c r="X14" s="638"/>
      <c r="Y14" s="638"/>
      <c r="Z14" s="638"/>
      <c r="AA14" s="638"/>
      <c r="AB14" s="638"/>
      <c r="AC14" s="638"/>
      <c r="AD14" s="638"/>
      <c r="AE14" s="639"/>
      <c r="AF14" s="522" t="s">
        <v>1</v>
      </c>
      <c r="AG14" s="523"/>
      <c r="AH14" s="523"/>
      <c r="AI14" s="524"/>
      <c r="AJ14" s="501">
        <f>'請求入力欄'!D25</f>
        <v>10000000</v>
      </c>
      <c r="AK14" s="502"/>
      <c r="AL14" s="502"/>
      <c r="AM14" s="502"/>
      <c r="AN14" s="502"/>
      <c r="AO14" s="502"/>
      <c r="AP14" s="503"/>
    </row>
    <row r="15" spans="2:42" ht="10.5" customHeight="1">
      <c r="B15" s="37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80"/>
      <c r="S15" s="484"/>
      <c r="T15" s="485"/>
      <c r="U15" s="486"/>
      <c r="V15" s="640"/>
      <c r="W15" s="640"/>
      <c r="X15" s="640"/>
      <c r="Y15" s="640"/>
      <c r="Z15" s="640"/>
      <c r="AA15" s="640"/>
      <c r="AB15" s="640"/>
      <c r="AC15" s="640"/>
      <c r="AD15" s="640"/>
      <c r="AE15" s="641"/>
      <c r="AF15" s="635" t="s">
        <v>2</v>
      </c>
      <c r="AG15" s="636"/>
      <c r="AH15" s="636"/>
      <c r="AI15" s="637"/>
      <c r="AJ15" s="504">
        <f>SUM(AJ13:AR14)</f>
        <v>10000000</v>
      </c>
      <c r="AK15" s="505"/>
      <c r="AL15" s="505"/>
      <c r="AM15" s="505"/>
      <c r="AN15" s="505"/>
      <c r="AO15" s="505"/>
      <c r="AP15" s="506"/>
    </row>
    <row r="16" spans="2:42" ht="6.75" customHeight="1">
      <c r="B16" s="625" t="s">
        <v>23</v>
      </c>
      <c r="C16" s="626"/>
      <c r="D16" s="626"/>
      <c r="E16" s="626"/>
      <c r="F16" s="627"/>
      <c r="G16" s="619">
        <f>'請求入力欄'!D27</f>
        <v>11000000</v>
      </c>
      <c r="H16" s="620"/>
      <c r="I16" s="620"/>
      <c r="J16" s="620"/>
      <c r="K16" s="620"/>
      <c r="L16" s="620"/>
      <c r="M16" s="620"/>
      <c r="N16" s="620"/>
      <c r="O16" s="620"/>
      <c r="P16" s="621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38"/>
      <c r="AD16" s="631"/>
      <c r="AE16" s="632"/>
      <c r="AF16" s="635"/>
      <c r="AG16" s="636"/>
      <c r="AH16" s="636"/>
      <c r="AI16" s="637"/>
      <c r="AJ16" s="507"/>
      <c r="AK16" s="508"/>
      <c r="AL16" s="508"/>
      <c r="AM16" s="508"/>
      <c r="AN16" s="508"/>
      <c r="AO16" s="508"/>
      <c r="AP16" s="509"/>
    </row>
    <row r="17" spans="2:42" ht="17.25" customHeight="1">
      <c r="B17" s="625"/>
      <c r="C17" s="628"/>
      <c r="D17" s="628"/>
      <c r="E17" s="628"/>
      <c r="F17" s="629"/>
      <c r="G17" s="622"/>
      <c r="H17" s="623"/>
      <c r="I17" s="623"/>
      <c r="J17" s="623"/>
      <c r="K17" s="623"/>
      <c r="L17" s="623"/>
      <c r="M17" s="623"/>
      <c r="N17" s="623"/>
      <c r="O17" s="623"/>
      <c r="P17" s="624"/>
      <c r="Q17" s="4"/>
      <c r="R17" s="4"/>
      <c r="S17" s="4"/>
      <c r="T17" s="4" t="s">
        <v>22</v>
      </c>
      <c r="U17" s="4"/>
      <c r="V17" s="4"/>
      <c r="W17" s="4"/>
      <c r="X17" s="4"/>
      <c r="Y17" s="642">
        <f>'請求入力欄'!L25</f>
        <v>0.047619047619047616</v>
      </c>
      <c r="Z17" s="642"/>
      <c r="AA17" s="642"/>
      <c r="AB17" s="4" t="s">
        <v>68</v>
      </c>
      <c r="AC17" s="38"/>
      <c r="AD17" s="633"/>
      <c r="AE17" s="634"/>
      <c r="AF17" s="522" t="s">
        <v>3</v>
      </c>
      <c r="AG17" s="523"/>
      <c r="AH17" s="523"/>
      <c r="AI17" s="524"/>
      <c r="AJ17" s="465">
        <f>IF(V14="",0,V14-AJ15)</f>
        <v>200000000</v>
      </c>
      <c r="AK17" s="466"/>
      <c r="AL17" s="466"/>
      <c r="AM17" s="466"/>
      <c r="AN17" s="466"/>
      <c r="AO17" s="466"/>
      <c r="AP17" s="467"/>
    </row>
    <row r="18" spans="2:42" ht="10.5">
      <c r="B18" s="644" t="s">
        <v>21</v>
      </c>
      <c r="C18" s="616"/>
      <c r="D18" s="616"/>
      <c r="E18" s="616" t="s">
        <v>20</v>
      </c>
      <c r="F18" s="616"/>
      <c r="G18" s="616"/>
      <c r="H18" s="616"/>
      <c r="I18" s="616"/>
      <c r="J18" s="616"/>
      <c r="K18" s="616"/>
      <c r="L18" s="616"/>
      <c r="M18" s="616"/>
      <c r="N18" s="616"/>
      <c r="O18" s="616"/>
      <c r="P18" s="645"/>
      <c r="Q18" s="646" t="s">
        <v>19</v>
      </c>
      <c r="R18" s="647"/>
      <c r="S18" s="647"/>
      <c r="T18" s="647"/>
      <c r="U18" s="648" t="s">
        <v>18</v>
      </c>
      <c r="V18" s="648"/>
      <c r="W18" s="648"/>
      <c r="X18" s="648"/>
      <c r="Y18" s="615" t="s">
        <v>16</v>
      </c>
      <c r="Z18" s="616"/>
      <c r="AA18" s="616"/>
      <c r="AB18" s="617"/>
      <c r="AC18" s="617"/>
      <c r="AD18" s="617"/>
      <c r="AE18" s="617"/>
      <c r="AF18" s="616"/>
      <c r="AG18" s="618"/>
      <c r="AH18" s="192"/>
      <c r="AI18" s="4" t="s">
        <v>17</v>
      </c>
      <c r="AJ18" s="5"/>
      <c r="AK18" s="5"/>
      <c r="AL18" s="5"/>
      <c r="AM18" s="5"/>
      <c r="AN18" s="5"/>
      <c r="AO18" s="5"/>
      <c r="AP18" s="46"/>
    </row>
    <row r="19" spans="2:42" ht="18" customHeight="1">
      <c r="B19" s="592" t="str">
        <f>+IF('請求入力欄'!D16="","",'請求入力欄'!D16)</f>
        <v>B0901</v>
      </c>
      <c r="C19" s="593"/>
      <c r="D19" s="594"/>
      <c r="E19" s="204"/>
      <c r="F19" s="601">
        <f>+IF('請求入力欄'!K16="","",'請求入力欄'!K16)</f>
      </c>
      <c r="G19" s="601"/>
      <c r="H19" s="601"/>
      <c r="I19" s="601"/>
      <c r="J19" s="601"/>
      <c r="K19" s="601"/>
      <c r="L19" s="601"/>
      <c r="M19" s="601"/>
      <c r="N19" s="601"/>
      <c r="O19" s="601"/>
      <c r="P19" s="205"/>
      <c r="Q19" s="602">
        <f>+IF('請求入力欄'!L16="","",'請求入力欄'!L16)</f>
      </c>
      <c r="R19" s="598"/>
      <c r="S19" s="598"/>
      <c r="T19" s="598"/>
      <c r="U19" s="595">
        <f>+IF('請求入力欄'!M16="","",'請求入力欄'!M16)</f>
      </c>
      <c r="V19" s="595"/>
      <c r="W19" s="595"/>
      <c r="X19" s="596"/>
      <c r="Y19" s="548">
        <f>+IF('請求入力欄'!N16="","",'請求入力欄'!N16)</f>
        <v>10000000</v>
      </c>
      <c r="Z19" s="549"/>
      <c r="AA19" s="549"/>
      <c r="AB19" s="549"/>
      <c r="AC19" s="549"/>
      <c r="AD19" s="549"/>
      <c r="AE19" s="549"/>
      <c r="AF19" s="549"/>
      <c r="AG19" s="550"/>
      <c r="AH19" s="48"/>
      <c r="AI19" s="8"/>
      <c r="AJ19" s="8"/>
      <c r="AK19" s="8"/>
      <c r="AL19" s="8"/>
      <c r="AM19" s="8"/>
      <c r="AN19" s="8"/>
      <c r="AO19" s="8"/>
      <c r="AP19" s="47"/>
    </row>
    <row r="20" spans="2:42" ht="18" customHeight="1">
      <c r="B20" s="592">
        <f>+IF('請求入力欄'!D17="","",'請求入力欄'!D17)</f>
      </c>
      <c r="C20" s="593"/>
      <c r="D20" s="594"/>
      <c r="E20" s="204"/>
      <c r="F20" s="601">
        <f>+IF('請求入力欄'!K17="","",'請求入力欄'!K17)</f>
      </c>
      <c r="G20" s="601"/>
      <c r="H20" s="601"/>
      <c r="I20" s="601"/>
      <c r="J20" s="601"/>
      <c r="K20" s="601"/>
      <c r="L20" s="601"/>
      <c r="M20" s="601"/>
      <c r="N20" s="601"/>
      <c r="O20" s="601"/>
      <c r="P20" s="205"/>
      <c r="Q20" s="597">
        <f>+IF('請求入力欄'!L17="","",'請求入力欄'!L17)</f>
      </c>
      <c r="R20" s="598"/>
      <c r="S20" s="598"/>
      <c r="T20" s="598"/>
      <c r="U20" s="595">
        <f>+IF('請求入力欄'!M17="","",'請求入力欄'!M17)</f>
      </c>
      <c r="V20" s="595"/>
      <c r="W20" s="595"/>
      <c r="X20" s="596"/>
      <c r="Y20" s="548">
        <f>+IF('請求入力欄'!N17="","",'請求入力欄'!N17)</f>
      </c>
      <c r="Z20" s="549"/>
      <c r="AA20" s="549"/>
      <c r="AB20" s="549"/>
      <c r="AC20" s="549"/>
      <c r="AD20" s="549"/>
      <c r="AE20" s="549"/>
      <c r="AF20" s="549"/>
      <c r="AG20" s="550"/>
      <c r="AH20" s="48"/>
      <c r="AI20" s="8"/>
      <c r="AJ20" s="8"/>
      <c r="AK20" s="8"/>
      <c r="AL20" s="8"/>
      <c r="AM20" s="8"/>
      <c r="AN20" s="8"/>
      <c r="AO20" s="8"/>
      <c r="AP20" s="47"/>
    </row>
    <row r="21" spans="2:42" ht="18" customHeight="1">
      <c r="B21" s="592">
        <f>+IF('請求入力欄'!D18="","",'請求入力欄'!D18)</f>
      </c>
      <c r="C21" s="593"/>
      <c r="D21" s="594"/>
      <c r="E21" s="204"/>
      <c r="F21" s="601">
        <f>+IF('請求入力欄'!K18="","",'請求入力欄'!K18)</f>
      </c>
      <c r="G21" s="601"/>
      <c r="H21" s="601"/>
      <c r="I21" s="601"/>
      <c r="J21" s="601"/>
      <c r="K21" s="601"/>
      <c r="L21" s="601"/>
      <c r="M21" s="601"/>
      <c r="N21" s="601"/>
      <c r="O21" s="601"/>
      <c r="P21" s="205"/>
      <c r="Q21" s="597">
        <f>+IF('請求入力欄'!L18="","",'請求入力欄'!L18)</f>
      </c>
      <c r="R21" s="598"/>
      <c r="S21" s="598"/>
      <c r="T21" s="598"/>
      <c r="U21" s="595">
        <f>+IF('請求入力欄'!M18="","",'請求入力欄'!M18)</f>
      </c>
      <c r="V21" s="595"/>
      <c r="W21" s="595"/>
      <c r="X21" s="596"/>
      <c r="Y21" s="548">
        <f>+IF('請求入力欄'!N18="","",'請求入力欄'!N18)</f>
      </c>
      <c r="Z21" s="549"/>
      <c r="AA21" s="549"/>
      <c r="AB21" s="549"/>
      <c r="AC21" s="549"/>
      <c r="AD21" s="549"/>
      <c r="AE21" s="549"/>
      <c r="AF21" s="549"/>
      <c r="AG21" s="550"/>
      <c r="AH21" s="48"/>
      <c r="AI21" s="8"/>
      <c r="AJ21" s="8"/>
      <c r="AK21" s="8"/>
      <c r="AL21" s="8"/>
      <c r="AM21" s="8"/>
      <c r="AN21" s="8"/>
      <c r="AO21" s="8"/>
      <c r="AP21" s="47"/>
    </row>
    <row r="22" spans="2:42" ht="18" customHeight="1">
      <c r="B22" s="592">
        <f>+IF('請求入力欄'!D19="","",'請求入力欄'!D19)</f>
      </c>
      <c r="C22" s="593"/>
      <c r="D22" s="594"/>
      <c r="E22" s="204"/>
      <c r="F22" s="601">
        <f>+IF('請求入力欄'!K19="","",'請求入力欄'!K19)</f>
      </c>
      <c r="G22" s="601"/>
      <c r="H22" s="601"/>
      <c r="I22" s="601"/>
      <c r="J22" s="601"/>
      <c r="K22" s="601"/>
      <c r="L22" s="601"/>
      <c r="M22" s="601"/>
      <c r="N22" s="601"/>
      <c r="O22" s="601"/>
      <c r="P22" s="205"/>
      <c r="Q22" s="597">
        <f>+IF('請求入力欄'!L19="","",'請求入力欄'!L19)</f>
      </c>
      <c r="R22" s="598"/>
      <c r="S22" s="598"/>
      <c r="T22" s="598"/>
      <c r="U22" s="595">
        <f>+IF('請求入力欄'!M19="","",'請求入力欄'!M19)</f>
      </c>
      <c r="V22" s="595"/>
      <c r="W22" s="595"/>
      <c r="X22" s="596"/>
      <c r="Y22" s="548">
        <f>+IF('請求入力欄'!N19="","",'請求入力欄'!N19)</f>
      </c>
      <c r="Z22" s="549"/>
      <c r="AA22" s="549"/>
      <c r="AB22" s="549"/>
      <c r="AC22" s="549"/>
      <c r="AD22" s="549"/>
      <c r="AE22" s="549"/>
      <c r="AF22" s="549"/>
      <c r="AG22" s="550"/>
      <c r="AH22" s="48"/>
      <c r="AI22" s="8"/>
      <c r="AJ22" s="8"/>
      <c r="AK22" s="8"/>
      <c r="AL22" s="8"/>
      <c r="AM22" s="8"/>
      <c r="AN22" s="8"/>
      <c r="AO22" s="8"/>
      <c r="AP22" s="47"/>
    </row>
    <row r="23" spans="2:42" ht="18" customHeight="1">
      <c r="B23" s="592">
        <f>+IF('請求入力欄'!D20="","",'請求入力欄'!D20)</f>
      </c>
      <c r="C23" s="593"/>
      <c r="D23" s="594"/>
      <c r="E23" s="204"/>
      <c r="F23" s="601">
        <f>+IF('請求入力欄'!K20="","",'請求入力欄'!K20)</f>
      </c>
      <c r="G23" s="601"/>
      <c r="H23" s="601"/>
      <c r="I23" s="601"/>
      <c r="J23" s="601"/>
      <c r="K23" s="601"/>
      <c r="L23" s="601"/>
      <c r="M23" s="601"/>
      <c r="N23" s="601"/>
      <c r="O23" s="601"/>
      <c r="P23" s="205"/>
      <c r="Q23" s="597">
        <f>+IF('請求入力欄'!L20="","",'請求入力欄'!L20)</f>
      </c>
      <c r="R23" s="598"/>
      <c r="S23" s="598"/>
      <c r="T23" s="598"/>
      <c r="U23" s="595">
        <f>+IF('請求入力欄'!M20="","",'請求入力欄'!M20)</f>
      </c>
      <c r="V23" s="595"/>
      <c r="W23" s="595"/>
      <c r="X23" s="596"/>
      <c r="Y23" s="548">
        <f>+IF('請求入力欄'!N20="","",'請求入力欄'!N20)</f>
      </c>
      <c r="Z23" s="549"/>
      <c r="AA23" s="549"/>
      <c r="AB23" s="549"/>
      <c r="AC23" s="549"/>
      <c r="AD23" s="549"/>
      <c r="AE23" s="549"/>
      <c r="AF23" s="549"/>
      <c r="AG23" s="550"/>
      <c r="AH23" s="48"/>
      <c r="AI23" s="8"/>
      <c r="AJ23" s="8"/>
      <c r="AK23" s="8"/>
      <c r="AL23" s="8"/>
      <c r="AM23" s="8"/>
      <c r="AN23" s="8"/>
      <c r="AO23" s="8"/>
      <c r="AP23" s="47"/>
    </row>
    <row r="24" spans="2:42" ht="18" customHeight="1">
      <c r="B24" s="592">
        <f>+IF('請求入力欄'!D21="","",'請求入力欄'!D21)</f>
      </c>
      <c r="C24" s="593"/>
      <c r="D24" s="594"/>
      <c r="E24" s="204"/>
      <c r="F24" s="601">
        <f>+IF('請求入力欄'!K21="","",'請求入力欄'!K21)</f>
      </c>
      <c r="G24" s="601"/>
      <c r="H24" s="601"/>
      <c r="I24" s="601"/>
      <c r="J24" s="601"/>
      <c r="K24" s="601"/>
      <c r="L24" s="601"/>
      <c r="M24" s="601"/>
      <c r="N24" s="601"/>
      <c r="O24" s="601"/>
      <c r="P24" s="205"/>
      <c r="Q24" s="597">
        <f>+IF('請求入力欄'!L21="","",'請求入力欄'!L21)</f>
      </c>
      <c r="R24" s="598"/>
      <c r="S24" s="598"/>
      <c r="T24" s="598"/>
      <c r="U24" s="595">
        <f>+IF('請求入力欄'!M21="","",'請求入力欄'!M21)</f>
      </c>
      <c r="V24" s="595"/>
      <c r="W24" s="595"/>
      <c r="X24" s="596"/>
      <c r="Y24" s="548">
        <f>+IF('請求入力欄'!N21="","",'請求入力欄'!N21)</f>
      </c>
      <c r="Z24" s="549"/>
      <c r="AA24" s="549"/>
      <c r="AB24" s="549"/>
      <c r="AC24" s="549"/>
      <c r="AD24" s="549"/>
      <c r="AE24" s="549"/>
      <c r="AF24" s="549"/>
      <c r="AG24" s="550"/>
      <c r="AH24" s="48"/>
      <c r="AI24" s="8"/>
      <c r="AJ24" s="8"/>
      <c r="AK24" s="8"/>
      <c r="AL24" s="8"/>
      <c r="AM24" s="8"/>
      <c r="AN24" s="8"/>
      <c r="AO24" s="8"/>
      <c r="AP24" s="47"/>
    </row>
    <row r="25" spans="2:42" ht="18" customHeight="1">
      <c r="B25" s="592">
        <f>+IF('請求入力欄'!D22="","",'請求入力欄'!D22)</f>
      </c>
      <c r="C25" s="593"/>
      <c r="D25" s="594"/>
      <c r="E25" s="204"/>
      <c r="F25" s="601">
        <f>+IF('請求入力欄'!K22="","",'請求入力欄'!K22)</f>
      </c>
      <c r="G25" s="601"/>
      <c r="H25" s="601"/>
      <c r="I25" s="601"/>
      <c r="J25" s="601"/>
      <c r="K25" s="601"/>
      <c r="L25" s="601"/>
      <c r="M25" s="601"/>
      <c r="N25" s="601"/>
      <c r="O25" s="601"/>
      <c r="P25" s="205"/>
      <c r="Q25" s="597">
        <f>+IF('請求入力欄'!L22="","",'請求入力欄'!L22)</f>
      </c>
      <c r="R25" s="598"/>
      <c r="S25" s="598"/>
      <c r="T25" s="598"/>
      <c r="U25" s="595">
        <f>+IF('請求入力欄'!M22="","",'請求入力欄'!M22)</f>
      </c>
      <c r="V25" s="595"/>
      <c r="W25" s="595"/>
      <c r="X25" s="596"/>
      <c r="Y25" s="548">
        <f>+IF('請求入力欄'!N22="","",'請求入力欄'!N22)</f>
      </c>
      <c r="Z25" s="549"/>
      <c r="AA25" s="549"/>
      <c r="AB25" s="549"/>
      <c r="AC25" s="549"/>
      <c r="AD25" s="549"/>
      <c r="AE25" s="549"/>
      <c r="AF25" s="549"/>
      <c r="AG25" s="550"/>
      <c r="AH25" s="48"/>
      <c r="AI25" s="8"/>
      <c r="AJ25" s="8"/>
      <c r="AK25" s="8"/>
      <c r="AL25" s="8"/>
      <c r="AM25" s="8"/>
      <c r="AN25" s="8"/>
      <c r="AO25" s="8"/>
      <c r="AP25" s="47"/>
    </row>
    <row r="26" spans="2:42" ht="18" customHeight="1">
      <c r="B26" s="592">
        <f>+IF('請求入力欄'!D23="","",'請求入力欄'!D23)</f>
      </c>
      <c r="C26" s="593"/>
      <c r="D26" s="594"/>
      <c r="E26" s="206"/>
      <c r="F26" s="601">
        <f>+IF('請求入力欄'!K23="","",'請求入力欄'!K23)</f>
      </c>
      <c r="G26" s="601"/>
      <c r="H26" s="601"/>
      <c r="I26" s="601"/>
      <c r="J26" s="601"/>
      <c r="K26" s="601"/>
      <c r="L26" s="601"/>
      <c r="M26" s="601"/>
      <c r="N26" s="601"/>
      <c r="O26" s="601"/>
      <c r="P26" s="207"/>
      <c r="Q26" s="597">
        <f>+IF('請求入力欄'!L23="","",'請求入力欄'!L23)</f>
      </c>
      <c r="R26" s="598"/>
      <c r="S26" s="598"/>
      <c r="T26" s="598"/>
      <c r="U26" s="595">
        <f>+IF('請求入力欄'!M23="","",'請求入力欄'!M23)</f>
      </c>
      <c r="V26" s="595"/>
      <c r="W26" s="595"/>
      <c r="X26" s="596"/>
      <c r="Y26" s="548">
        <f>+IF('請求入力欄'!N23="","",'請求入力欄'!N23)</f>
      </c>
      <c r="Z26" s="549"/>
      <c r="AA26" s="549"/>
      <c r="AB26" s="549"/>
      <c r="AC26" s="549"/>
      <c r="AD26" s="549"/>
      <c r="AE26" s="549"/>
      <c r="AF26" s="549"/>
      <c r="AG26" s="550"/>
      <c r="AH26" s="54"/>
      <c r="AI26" s="4"/>
      <c r="AJ26" s="4"/>
      <c r="AK26" s="4"/>
      <c r="AL26" s="4"/>
      <c r="AM26" s="4"/>
      <c r="AN26" s="4"/>
      <c r="AO26" s="4"/>
      <c r="AP26" s="45"/>
    </row>
    <row r="27" spans="2:42" ht="18" customHeight="1">
      <c r="B27" s="592">
        <f>+IF('請求入力欄'!D24="","",'請求入力欄'!D24)</f>
      </c>
      <c r="C27" s="593"/>
      <c r="D27" s="594"/>
      <c r="E27" s="204"/>
      <c r="F27" s="601">
        <f>+IF('請求入力欄'!K24="","",'請求入力欄'!K24)</f>
      </c>
      <c r="G27" s="601"/>
      <c r="H27" s="601"/>
      <c r="I27" s="601"/>
      <c r="J27" s="601"/>
      <c r="K27" s="601"/>
      <c r="L27" s="601"/>
      <c r="M27" s="601"/>
      <c r="N27" s="601"/>
      <c r="O27" s="601"/>
      <c r="P27" s="205"/>
      <c r="Q27" s="597">
        <f>+IF('請求入力欄'!L24="","",'請求入力欄'!L24)</f>
      </c>
      <c r="R27" s="598"/>
      <c r="S27" s="598"/>
      <c r="T27" s="598"/>
      <c r="U27" s="595">
        <f>+IF('請求入力欄'!M24="","",'請求入力欄'!M24)</f>
      </c>
      <c r="V27" s="595"/>
      <c r="W27" s="595"/>
      <c r="X27" s="596"/>
      <c r="Y27" s="548">
        <f>+IF('請求入力欄'!N24="","",'請求入力欄'!N24)</f>
      </c>
      <c r="Z27" s="549"/>
      <c r="AA27" s="549"/>
      <c r="AB27" s="549"/>
      <c r="AC27" s="549"/>
      <c r="AD27" s="549"/>
      <c r="AE27" s="549"/>
      <c r="AF27" s="549"/>
      <c r="AG27" s="550"/>
      <c r="AH27" s="48"/>
      <c r="AI27" s="8"/>
      <c r="AJ27" s="8"/>
      <c r="AK27" s="8"/>
      <c r="AL27" s="8"/>
      <c r="AM27" s="8"/>
      <c r="AN27" s="8"/>
      <c r="AO27" s="8"/>
      <c r="AP27" s="47"/>
    </row>
    <row r="28" spans="2:42" ht="26.25" customHeight="1">
      <c r="B28" s="4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2" t="s">
        <v>248</v>
      </c>
      <c r="R28" s="443"/>
      <c r="S28" s="443"/>
      <c r="T28" s="444"/>
      <c r="U28" s="51" t="s">
        <v>2</v>
      </c>
      <c r="V28" s="52"/>
      <c r="W28" s="52"/>
      <c r="X28" s="53"/>
      <c r="Y28" s="490">
        <f>SUM(Y19:AG27)</f>
        <v>10000000</v>
      </c>
      <c r="Z28" s="491"/>
      <c r="AA28" s="491"/>
      <c r="AB28" s="491"/>
      <c r="AC28" s="491"/>
      <c r="AD28" s="491"/>
      <c r="AE28" s="491"/>
      <c r="AF28" s="491"/>
      <c r="AG28" s="492"/>
      <c r="AH28" s="496" t="s">
        <v>32</v>
      </c>
      <c r="AI28" s="496"/>
      <c r="AJ28" s="496"/>
      <c r="AK28" s="496"/>
      <c r="AL28" s="496"/>
      <c r="AM28" s="496"/>
      <c r="AN28" s="496"/>
      <c r="AO28" s="496"/>
      <c r="AP28" s="497"/>
    </row>
    <row r="29" spans="2:42" ht="26.25" customHeight="1" thickBot="1"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"/>
      <c r="N29" s="4"/>
      <c r="O29" s="4"/>
      <c r="P29" s="4"/>
      <c r="Q29" s="261"/>
      <c r="R29" s="445">
        <f>'請求入力欄'!K26</f>
        <v>0.1</v>
      </c>
      <c r="S29" s="445"/>
      <c r="T29" s="446"/>
      <c r="U29" s="72" t="s">
        <v>29</v>
      </c>
      <c r="V29" s="73"/>
      <c r="W29" s="73"/>
      <c r="X29" s="74"/>
      <c r="Y29" s="493">
        <f>ROUNDDOWN(Y28*R29,0)</f>
        <v>1000000</v>
      </c>
      <c r="Z29" s="494"/>
      <c r="AA29" s="494"/>
      <c r="AB29" s="494"/>
      <c r="AC29" s="494"/>
      <c r="AD29" s="494"/>
      <c r="AE29" s="494"/>
      <c r="AF29" s="494"/>
      <c r="AG29" s="495"/>
      <c r="AH29" s="498">
        <f>SUM(Y28:AG29)</f>
        <v>11000000</v>
      </c>
      <c r="AI29" s="499"/>
      <c r="AJ29" s="499"/>
      <c r="AK29" s="499"/>
      <c r="AL29" s="499"/>
      <c r="AM29" s="499"/>
      <c r="AN29" s="499"/>
      <c r="AO29" s="499"/>
      <c r="AP29" s="500"/>
    </row>
    <row r="30" spans="2:42" ht="17.25" customHeight="1" thickTop="1">
      <c r="B30" s="568" t="s">
        <v>27</v>
      </c>
      <c r="C30" s="39"/>
      <c r="D30" s="4"/>
      <c r="E30" s="4"/>
      <c r="F30" s="4"/>
      <c r="G30" s="4"/>
      <c r="H30" s="4"/>
      <c r="I30" s="4"/>
      <c r="J30" s="4"/>
      <c r="K30" s="4"/>
      <c r="L30" s="4"/>
      <c r="M30" s="569" t="s">
        <v>28</v>
      </c>
      <c r="N30" s="570"/>
      <c r="O30" s="570"/>
      <c r="P30" s="570"/>
      <c r="Q30" s="570"/>
      <c r="R30" s="570"/>
      <c r="S30" s="570"/>
      <c r="T30" s="570"/>
      <c r="U30" s="570"/>
      <c r="V30" s="570" t="s">
        <v>29</v>
      </c>
      <c r="W30" s="570"/>
      <c r="X30" s="570"/>
      <c r="Y30" s="571"/>
      <c r="Z30" s="571"/>
      <c r="AA30" s="571"/>
      <c r="AB30" s="571"/>
      <c r="AC30" s="572"/>
      <c r="AD30" s="573" t="s">
        <v>30</v>
      </c>
      <c r="AE30" s="574"/>
      <c r="AF30" s="574"/>
      <c r="AG30" s="575"/>
      <c r="AH30" s="44"/>
      <c r="AI30" s="43"/>
      <c r="AJ30" s="60"/>
      <c r="AK30" s="132"/>
      <c r="AL30" s="43"/>
      <c r="AM30" s="60"/>
      <c r="AN30" s="132"/>
      <c r="AO30" s="59"/>
      <c r="AP30" s="60"/>
    </row>
    <row r="31" spans="2:42" ht="17.25" customHeight="1">
      <c r="B31" s="568"/>
      <c r="C31" s="14"/>
      <c r="D31" s="6"/>
      <c r="E31" s="6" t="s">
        <v>22</v>
      </c>
      <c r="F31" s="6"/>
      <c r="G31" s="6"/>
      <c r="H31" s="6"/>
      <c r="I31" s="6"/>
      <c r="J31" s="6"/>
      <c r="K31" s="6"/>
      <c r="L31" s="6" t="s">
        <v>24</v>
      </c>
      <c r="M31" s="576"/>
      <c r="N31" s="447"/>
      <c r="O31" s="512"/>
      <c r="P31" s="514"/>
      <c r="Q31" s="447"/>
      <c r="R31" s="512"/>
      <c r="S31" s="514"/>
      <c r="T31" s="447"/>
      <c r="U31" s="512"/>
      <c r="V31" s="514"/>
      <c r="W31" s="512"/>
      <c r="X31" s="514"/>
      <c r="Y31" s="447"/>
      <c r="Z31" s="512"/>
      <c r="AA31" s="514"/>
      <c r="AB31" s="447"/>
      <c r="AC31" s="533"/>
      <c r="AD31" s="578" t="s">
        <v>31</v>
      </c>
      <c r="AE31" s="579"/>
      <c r="AF31" s="579"/>
      <c r="AG31" s="580"/>
      <c r="AH31" s="35"/>
      <c r="AI31" s="79"/>
      <c r="AJ31" s="61"/>
      <c r="AK31" s="133"/>
      <c r="AL31" s="79"/>
      <c r="AM31" s="61"/>
      <c r="AN31" s="133"/>
      <c r="AO31" s="79"/>
      <c r="AP31" s="61"/>
    </row>
    <row r="32" spans="2:42" ht="17.25" customHeight="1" thickBot="1">
      <c r="B32" s="568"/>
      <c r="C32" s="126" t="s">
        <v>80</v>
      </c>
      <c r="D32" s="5"/>
      <c r="E32" s="5"/>
      <c r="F32" s="5"/>
      <c r="G32" s="5"/>
      <c r="H32" s="5"/>
      <c r="I32" s="5"/>
      <c r="J32" s="5"/>
      <c r="K32" s="5"/>
      <c r="L32" s="5"/>
      <c r="M32" s="577"/>
      <c r="N32" s="448"/>
      <c r="O32" s="513"/>
      <c r="P32" s="515"/>
      <c r="Q32" s="448"/>
      <c r="R32" s="513"/>
      <c r="S32" s="515"/>
      <c r="T32" s="448"/>
      <c r="U32" s="513"/>
      <c r="V32" s="515"/>
      <c r="W32" s="513"/>
      <c r="X32" s="515"/>
      <c r="Y32" s="448"/>
      <c r="Z32" s="513"/>
      <c r="AA32" s="515"/>
      <c r="AB32" s="448"/>
      <c r="AC32" s="534"/>
      <c r="AD32" s="581" t="s">
        <v>2</v>
      </c>
      <c r="AE32" s="582"/>
      <c r="AF32" s="582"/>
      <c r="AG32" s="583"/>
      <c r="AH32" s="35"/>
      <c r="AI32" s="79"/>
      <c r="AJ32" s="61"/>
      <c r="AK32" s="133"/>
      <c r="AL32" s="79"/>
      <c r="AM32" s="61"/>
      <c r="AN32" s="133"/>
      <c r="AO32" s="79"/>
      <c r="AP32" s="61"/>
    </row>
    <row r="33" spans="2:42" ht="17.25" customHeight="1">
      <c r="B33" s="568"/>
      <c r="C33" s="34"/>
      <c r="D33" s="4"/>
      <c r="E33" s="4"/>
      <c r="F33" s="4"/>
      <c r="G33" s="4"/>
      <c r="H33" s="4"/>
      <c r="I33" s="4"/>
      <c r="J33" s="4"/>
      <c r="K33" s="4"/>
      <c r="L33" s="55"/>
      <c r="M33" s="584" t="s">
        <v>42</v>
      </c>
      <c r="N33" s="585"/>
      <c r="O33" s="585"/>
      <c r="P33" s="585"/>
      <c r="Q33" s="586" t="s">
        <v>43</v>
      </c>
      <c r="R33" s="587"/>
      <c r="S33" s="587"/>
      <c r="T33" s="587"/>
      <c r="U33" s="588" t="s">
        <v>52</v>
      </c>
      <c r="V33" s="587"/>
      <c r="W33" s="587"/>
      <c r="X33" s="587"/>
      <c r="Y33" s="587"/>
      <c r="Z33" s="587"/>
      <c r="AA33" s="587"/>
      <c r="AB33" s="587"/>
      <c r="AC33" s="587"/>
      <c r="AD33" s="589" t="s">
        <v>3</v>
      </c>
      <c r="AE33" s="590"/>
      <c r="AF33" s="590"/>
      <c r="AG33" s="591"/>
      <c r="AH33" s="58"/>
      <c r="AI33" s="57"/>
      <c r="AJ33" s="62"/>
      <c r="AK33" s="134"/>
      <c r="AL33" s="57"/>
      <c r="AM33" s="62"/>
      <c r="AN33" s="134"/>
      <c r="AO33" s="57"/>
      <c r="AP33" s="62"/>
    </row>
    <row r="34" spans="2:42" ht="19.5" customHeight="1">
      <c r="B34" s="563" t="s">
        <v>21</v>
      </c>
      <c r="C34" s="564"/>
      <c r="D34" s="565"/>
      <c r="E34" s="551" t="s">
        <v>16</v>
      </c>
      <c r="F34" s="552"/>
      <c r="G34" s="552"/>
      <c r="H34" s="552"/>
      <c r="I34" s="552"/>
      <c r="J34" s="552"/>
      <c r="K34" s="552"/>
      <c r="L34" s="552"/>
      <c r="M34" s="553" t="s">
        <v>44</v>
      </c>
      <c r="N34" s="554"/>
      <c r="O34" s="554"/>
      <c r="P34" s="554"/>
      <c r="Q34" s="555"/>
      <c r="R34" s="525"/>
      <c r="S34" s="525"/>
      <c r="T34" s="525"/>
      <c r="U34" s="559" t="s">
        <v>53</v>
      </c>
      <c r="V34" s="525"/>
      <c r="W34" s="525"/>
      <c r="X34" s="525"/>
      <c r="Y34" s="510"/>
      <c r="Z34" s="511"/>
      <c r="AA34" s="511"/>
      <c r="AB34" s="511"/>
      <c r="AC34" s="511"/>
      <c r="AD34" s="529">
        <v>4120</v>
      </c>
      <c r="AE34" s="530"/>
      <c r="AF34" s="530"/>
      <c r="AG34" s="531" t="s">
        <v>60</v>
      </c>
      <c r="AH34" s="531"/>
      <c r="AI34" s="531"/>
      <c r="AJ34" s="532"/>
      <c r="AK34" s="56"/>
      <c r="AL34" s="33"/>
      <c r="AM34" s="33"/>
      <c r="AN34" s="33"/>
      <c r="AO34" s="33"/>
      <c r="AP34" s="63"/>
    </row>
    <row r="35" spans="2:42" ht="19.5" customHeight="1">
      <c r="B35" s="551"/>
      <c r="C35" s="552"/>
      <c r="D35" s="552"/>
      <c r="E35" s="70"/>
      <c r="F35" s="77"/>
      <c r="G35" s="77"/>
      <c r="H35" s="77"/>
      <c r="I35" s="77"/>
      <c r="J35" s="77"/>
      <c r="K35" s="77"/>
      <c r="L35" s="50"/>
      <c r="M35" s="553" t="s">
        <v>45</v>
      </c>
      <c r="N35" s="554"/>
      <c r="O35" s="554"/>
      <c r="P35" s="554"/>
      <c r="Q35" s="555"/>
      <c r="R35" s="525"/>
      <c r="S35" s="525"/>
      <c r="T35" s="525"/>
      <c r="U35" s="559" t="s">
        <v>54</v>
      </c>
      <c r="V35" s="525"/>
      <c r="W35" s="525"/>
      <c r="X35" s="525"/>
      <c r="Y35" s="510"/>
      <c r="Z35" s="511"/>
      <c r="AA35" s="511"/>
      <c r="AB35" s="511"/>
      <c r="AC35" s="511"/>
      <c r="AD35" s="538">
        <v>4140</v>
      </c>
      <c r="AE35" s="539"/>
      <c r="AF35" s="539"/>
      <c r="AG35" s="470" t="s">
        <v>61</v>
      </c>
      <c r="AH35" s="470"/>
      <c r="AI35" s="470"/>
      <c r="AJ35" s="471"/>
      <c r="AK35" s="15"/>
      <c r="AL35" s="16"/>
      <c r="AM35" s="16"/>
      <c r="AN35" s="16"/>
      <c r="AO35" s="16"/>
      <c r="AP35" s="64"/>
    </row>
    <row r="36" spans="2:42" ht="19.5" customHeight="1">
      <c r="B36" s="551"/>
      <c r="C36" s="552"/>
      <c r="D36" s="552"/>
      <c r="E36" s="70"/>
      <c r="F36" s="77"/>
      <c r="G36" s="77"/>
      <c r="H36" s="77"/>
      <c r="I36" s="77"/>
      <c r="J36" s="77"/>
      <c r="K36" s="77"/>
      <c r="L36" s="50"/>
      <c r="M36" s="553" t="s">
        <v>46</v>
      </c>
      <c r="N36" s="554"/>
      <c r="O36" s="554"/>
      <c r="P36" s="554"/>
      <c r="Q36" s="555"/>
      <c r="R36" s="525"/>
      <c r="S36" s="525"/>
      <c r="T36" s="525"/>
      <c r="U36" s="559" t="s">
        <v>55</v>
      </c>
      <c r="V36" s="525"/>
      <c r="W36" s="525"/>
      <c r="X36" s="525"/>
      <c r="Y36" s="510"/>
      <c r="Z36" s="511"/>
      <c r="AA36" s="511"/>
      <c r="AB36" s="511"/>
      <c r="AC36" s="511"/>
      <c r="AD36" s="566">
        <v>4150</v>
      </c>
      <c r="AE36" s="567"/>
      <c r="AF36" s="567"/>
      <c r="AG36" s="472" t="s">
        <v>62</v>
      </c>
      <c r="AH36" s="472"/>
      <c r="AI36" s="472"/>
      <c r="AJ36" s="473"/>
      <c r="AK36" s="17"/>
      <c r="AL36" s="18"/>
      <c r="AM36" s="18"/>
      <c r="AN36" s="18"/>
      <c r="AO36" s="18"/>
      <c r="AP36" s="65"/>
    </row>
    <row r="37" spans="2:42" ht="19.5" customHeight="1">
      <c r="B37" s="551"/>
      <c r="C37" s="552"/>
      <c r="D37" s="552"/>
      <c r="E37" s="70"/>
      <c r="F37" s="77"/>
      <c r="G37" s="77"/>
      <c r="H37" s="77"/>
      <c r="I37" s="77"/>
      <c r="J37" s="77"/>
      <c r="K37" s="77"/>
      <c r="L37" s="50"/>
      <c r="M37" s="553" t="s">
        <v>47</v>
      </c>
      <c r="N37" s="554"/>
      <c r="O37" s="554"/>
      <c r="P37" s="554"/>
      <c r="Q37" s="555"/>
      <c r="R37" s="525"/>
      <c r="S37" s="525"/>
      <c r="T37" s="525"/>
      <c r="U37" s="559" t="s">
        <v>56</v>
      </c>
      <c r="V37" s="525"/>
      <c r="W37" s="525"/>
      <c r="X37" s="525"/>
      <c r="Y37" s="526"/>
      <c r="Z37" s="526"/>
      <c r="AA37" s="526"/>
      <c r="AB37" s="526"/>
      <c r="AC37" s="526"/>
      <c r="AD37" s="19"/>
      <c r="AE37" s="19"/>
      <c r="AF37" s="19"/>
      <c r="AG37" s="19"/>
      <c r="AH37" s="19"/>
      <c r="AI37" s="19"/>
      <c r="AJ37" s="20"/>
      <c r="AK37" s="560" t="s">
        <v>63</v>
      </c>
      <c r="AL37" s="561"/>
      <c r="AM37" s="561" t="s">
        <v>64</v>
      </c>
      <c r="AN37" s="561"/>
      <c r="AO37" s="561" t="s">
        <v>65</v>
      </c>
      <c r="AP37" s="562"/>
    </row>
    <row r="38" spans="2:42" ht="19.5" customHeight="1">
      <c r="B38" s="551"/>
      <c r="C38" s="552"/>
      <c r="D38" s="552"/>
      <c r="E38" s="70"/>
      <c r="F38" s="77"/>
      <c r="G38" s="77"/>
      <c r="H38" s="77"/>
      <c r="I38" s="77"/>
      <c r="J38" s="77"/>
      <c r="K38" s="77"/>
      <c r="L38" s="50"/>
      <c r="M38" s="553" t="s">
        <v>48</v>
      </c>
      <c r="N38" s="554"/>
      <c r="O38" s="554"/>
      <c r="P38" s="554"/>
      <c r="Q38" s="555"/>
      <c r="R38" s="525"/>
      <c r="S38" s="525"/>
      <c r="T38" s="525"/>
      <c r="U38" s="559" t="s">
        <v>57</v>
      </c>
      <c r="V38" s="525"/>
      <c r="W38" s="525"/>
      <c r="X38" s="525"/>
      <c r="Y38" s="526"/>
      <c r="Z38" s="526"/>
      <c r="AA38" s="526"/>
      <c r="AB38" s="526"/>
      <c r="AC38" s="526"/>
      <c r="AD38" s="21"/>
      <c r="AE38" s="21"/>
      <c r="AF38" s="21"/>
      <c r="AG38" s="21"/>
      <c r="AH38" s="21"/>
      <c r="AI38" s="21"/>
      <c r="AJ38" s="22"/>
      <c r="AK38" s="474">
        <v>0</v>
      </c>
      <c r="AL38" s="468"/>
      <c r="AM38" s="468">
        <v>4</v>
      </c>
      <c r="AN38" s="468"/>
      <c r="AO38" s="468">
        <v>0</v>
      </c>
      <c r="AP38" s="469"/>
    </row>
    <row r="39" spans="2:42" ht="19.5" customHeight="1">
      <c r="B39" s="551"/>
      <c r="C39" s="552"/>
      <c r="D39" s="552"/>
      <c r="E39" s="70"/>
      <c r="F39" s="77"/>
      <c r="G39" s="77"/>
      <c r="H39" s="77"/>
      <c r="I39" s="77"/>
      <c r="J39" s="77"/>
      <c r="K39" s="77"/>
      <c r="L39" s="50"/>
      <c r="M39" s="553" t="s">
        <v>49</v>
      </c>
      <c r="N39" s="554"/>
      <c r="O39" s="554"/>
      <c r="P39" s="554"/>
      <c r="Q39" s="555"/>
      <c r="R39" s="525"/>
      <c r="S39" s="525"/>
      <c r="T39" s="525"/>
      <c r="U39" s="559" t="s">
        <v>58</v>
      </c>
      <c r="V39" s="525"/>
      <c r="W39" s="525"/>
      <c r="X39" s="525"/>
      <c r="Y39" s="526"/>
      <c r="Z39" s="526"/>
      <c r="AA39" s="526"/>
      <c r="AB39" s="526"/>
      <c r="AC39" s="526"/>
      <c r="AD39" s="21"/>
      <c r="AE39" s="21"/>
      <c r="AF39" s="21"/>
      <c r="AG39" s="21"/>
      <c r="AH39" s="21"/>
      <c r="AI39" s="21"/>
      <c r="AJ39" s="22"/>
      <c r="AK39" s="474">
        <v>1</v>
      </c>
      <c r="AL39" s="468"/>
      <c r="AM39" s="468">
        <v>6</v>
      </c>
      <c r="AN39" s="468"/>
      <c r="AO39" s="468">
        <v>1</v>
      </c>
      <c r="AP39" s="469"/>
    </row>
    <row r="40" spans="2:42" ht="19.5" customHeight="1">
      <c r="B40" s="551"/>
      <c r="C40" s="552"/>
      <c r="D40" s="552"/>
      <c r="E40" s="70"/>
      <c r="F40" s="77"/>
      <c r="G40" s="77"/>
      <c r="H40" s="77"/>
      <c r="I40" s="77"/>
      <c r="J40" s="77"/>
      <c r="K40" s="77"/>
      <c r="L40" s="50"/>
      <c r="M40" s="553" t="s">
        <v>258</v>
      </c>
      <c r="N40" s="554"/>
      <c r="O40" s="554"/>
      <c r="P40" s="554"/>
      <c r="Q40" s="555"/>
      <c r="R40" s="525"/>
      <c r="S40" s="525"/>
      <c r="T40" s="525"/>
      <c r="U40" s="559" t="s">
        <v>59</v>
      </c>
      <c r="V40" s="525"/>
      <c r="W40" s="525"/>
      <c r="X40" s="525"/>
      <c r="Y40" s="526"/>
      <c r="Z40" s="526"/>
      <c r="AA40" s="526"/>
      <c r="AB40" s="526"/>
      <c r="AC40" s="526"/>
      <c r="AD40" s="21"/>
      <c r="AE40" s="21"/>
      <c r="AF40" s="21"/>
      <c r="AG40" s="21"/>
      <c r="AH40" s="21"/>
      <c r="AI40" s="21"/>
      <c r="AJ40" s="22"/>
      <c r="AK40" s="474">
        <v>2</v>
      </c>
      <c r="AL40" s="468"/>
      <c r="AM40" s="468">
        <v>7</v>
      </c>
      <c r="AN40" s="468"/>
      <c r="AO40" s="468">
        <v>2</v>
      </c>
      <c r="AP40" s="469"/>
    </row>
    <row r="41" spans="2:42" ht="19.5" customHeight="1">
      <c r="B41" s="551"/>
      <c r="C41" s="552"/>
      <c r="D41" s="552"/>
      <c r="E41" s="70"/>
      <c r="F41" s="77"/>
      <c r="G41" s="77"/>
      <c r="H41" s="77"/>
      <c r="I41" s="77"/>
      <c r="J41" s="77"/>
      <c r="K41" s="77"/>
      <c r="L41" s="50"/>
      <c r="M41" s="553" t="s">
        <v>50</v>
      </c>
      <c r="N41" s="554"/>
      <c r="O41" s="554"/>
      <c r="P41" s="554"/>
      <c r="Q41" s="555"/>
      <c r="R41" s="525"/>
      <c r="S41" s="525"/>
      <c r="T41" s="525"/>
      <c r="U41" s="525"/>
      <c r="V41" s="525"/>
      <c r="W41" s="525"/>
      <c r="X41" s="525"/>
      <c r="Y41" s="526"/>
      <c r="Z41" s="526"/>
      <c r="AA41" s="526"/>
      <c r="AB41" s="526"/>
      <c r="AC41" s="526"/>
      <c r="AD41" s="21"/>
      <c r="AE41" s="21"/>
      <c r="AF41" s="21"/>
      <c r="AG41" s="21"/>
      <c r="AH41" s="21"/>
      <c r="AI41" s="21"/>
      <c r="AJ41" s="22"/>
      <c r="AK41" s="474"/>
      <c r="AL41" s="468"/>
      <c r="AM41" s="468"/>
      <c r="AN41" s="468"/>
      <c r="AO41" s="468">
        <v>4</v>
      </c>
      <c r="AP41" s="469"/>
    </row>
    <row r="42" spans="2:42" ht="19.5" customHeight="1">
      <c r="B42" s="551"/>
      <c r="C42" s="552"/>
      <c r="D42" s="552"/>
      <c r="E42" s="70"/>
      <c r="F42" s="77"/>
      <c r="G42" s="77"/>
      <c r="H42" s="77"/>
      <c r="I42" s="77"/>
      <c r="J42" s="77"/>
      <c r="K42" s="77"/>
      <c r="L42" s="50"/>
      <c r="M42" s="556"/>
      <c r="N42" s="554"/>
      <c r="O42" s="554"/>
      <c r="P42" s="554"/>
      <c r="Q42" s="555"/>
      <c r="R42" s="525"/>
      <c r="S42" s="525"/>
      <c r="T42" s="525"/>
      <c r="U42" s="525"/>
      <c r="V42" s="525"/>
      <c r="W42" s="525"/>
      <c r="X42" s="525"/>
      <c r="Y42" s="526"/>
      <c r="Z42" s="526"/>
      <c r="AA42" s="526"/>
      <c r="AB42" s="526"/>
      <c r="AC42" s="526"/>
      <c r="AD42" s="21"/>
      <c r="AE42" s="21"/>
      <c r="AF42" s="21"/>
      <c r="AG42" s="21"/>
      <c r="AH42" s="21"/>
      <c r="AI42" s="21"/>
      <c r="AJ42" s="22"/>
      <c r="AK42" s="474"/>
      <c r="AL42" s="468"/>
      <c r="AM42" s="468"/>
      <c r="AN42" s="468"/>
      <c r="AO42" s="468">
        <v>5</v>
      </c>
      <c r="AP42" s="469"/>
    </row>
    <row r="43" spans="2:42" ht="19.5" customHeight="1">
      <c r="B43" s="551"/>
      <c r="C43" s="552"/>
      <c r="D43" s="552"/>
      <c r="E43" s="70"/>
      <c r="F43" s="77"/>
      <c r="G43" s="77"/>
      <c r="H43" s="77"/>
      <c r="I43" s="77"/>
      <c r="J43" s="77"/>
      <c r="K43" s="77"/>
      <c r="L43" s="50"/>
      <c r="M43" s="553"/>
      <c r="N43" s="554"/>
      <c r="O43" s="554"/>
      <c r="P43" s="554"/>
      <c r="Q43" s="555"/>
      <c r="R43" s="525"/>
      <c r="S43" s="525"/>
      <c r="T43" s="525"/>
      <c r="U43" s="525"/>
      <c r="V43" s="525"/>
      <c r="W43" s="525"/>
      <c r="X43" s="525"/>
      <c r="Y43" s="526"/>
      <c r="Z43" s="526"/>
      <c r="AA43" s="526"/>
      <c r="AB43" s="526"/>
      <c r="AC43" s="526"/>
      <c r="AD43" s="21"/>
      <c r="AE43" s="21"/>
      <c r="AF43" s="21"/>
      <c r="AG43" s="21"/>
      <c r="AH43" s="21"/>
      <c r="AI43" s="21"/>
      <c r="AJ43" s="22"/>
      <c r="AK43" s="474"/>
      <c r="AL43" s="468"/>
      <c r="AM43" s="468"/>
      <c r="AN43" s="468"/>
      <c r="AO43" s="468"/>
      <c r="AP43" s="469"/>
    </row>
    <row r="44" spans="2:42" ht="19.5" customHeight="1">
      <c r="B44" s="540" t="s">
        <v>2</v>
      </c>
      <c r="C44" s="541"/>
      <c r="D44" s="541"/>
      <c r="E44" s="71"/>
      <c r="F44" s="66"/>
      <c r="G44" s="66"/>
      <c r="H44" s="66"/>
      <c r="I44" s="66"/>
      <c r="J44" s="66"/>
      <c r="K44" s="66"/>
      <c r="L44" s="67"/>
      <c r="M44" s="542" t="s">
        <v>51</v>
      </c>
      <c r="N44" s="543"/>
      <c r="O44" s="543"/>
      <c r="P44" s="543"/>
      <c r="Q44" s="544"/>
      <c r="R44" s="545"/>
      <c r="S44" s="545"/>
      <c r="T44" s="545"/>
      <c r="U44" s="545"/>
      <c r="V44" s="545"/>
      <c r="W44" s="545"/>
      <c r="X44" s="545"/>
      <c r="Y44" s="546"/>
      <c r="Z44" s="546"/>
      <c r="AA44" s="546"/>
      <c r="AB44" s="546"/>
      <c r="AC44" s="546"/>
      <c r="AD44" s="23"/>
      <c r="AE44" s="23"/>
      <c r="AF44" s="23"/>
      <c r="AG44" s="23"/>
      <c r="AH44" s="23"/>
      <c r="AI44" s="23"/>
      <c r="AJ44" s="24"/>
      <c r="AK44" s="547"/>
      <c r="AL44" s="527"/>
      <c r="AM44" s="527"/>
      <c r="AN44" s="527"/>
      <c r="AO44" s="527"/>
      <c r="AP44" s="528"/>
    </row>
    <row r="45" spans="2:42" ht="12" customHeight="1">
      <c r="B45" s="68" t="s">
        <v>17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69"/>
      <c r="AD45" s="9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215"/>
    </row>
    <row r="46" spans="2:42" ht="12" customHeight="1">
      <c r="B46" s="1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12"/>
      <c r="AD46" s="11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16"/>
    </row>
    <row r="47" spans="2:42" ht="12" customHeight="1">
      <c r="B47" s="1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12"/>
      <c r="AD47" s="11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16"/>
    </row>
    <row r="48" spans="2:42" ht="12" customHeight="1">
      <c r="B48" s="1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12"/>
      <c r="AD48" s="11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16"/>
    </row>
    <row r="49" spans="2:42" ht="12" customHeight="1">
      <c r="B49" s="1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12"/>
      <c r="AD49" s="11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16"/>
    </row>
    <row r="50" spans="2:42" ht="12" customHeight="1">
      <c r="B50" s="11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12"/>
      <c r="AD50" s="11"/>
      <c r="AE50" s="4"/>
      <c r="AF50" s="4"/>
      <c r="AG50" s="4"/>
      <c r="AH50" s="4"/>
      <c r="AI50" s="4"/>
      <c r="AO50" s="4"/>
      <c r="AP50" s="216"/>
    </row>
    <row r="51" spans="2:42" ht="12" customHeight="1">
      <c r="B51" s="1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12"/>
      <c r="AD51" s="11"/>
      <c r="AE51" s="4"/>
      <c r="AF51" s="4"/>
      <c r="AG51" s="4"/>
      <c r="AH51" s="4"/>
      <c r="AI51" s="4"/>
      <c r="AO51" s="4"/>
      <c r="AP51" s="216"/>
    </row>
    <row r="52" spans="2:42" ht="10.5">
      <c r="B52" s="10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9"/>
      <c r="AD52" s="11"/>
      <c r="AE52" s="4"/>
      <c r="AF52" s="4"/>
      <c r="AG52" s="4"/>
      <c r="AH52" s="4"/>
      <c r="AI52" s="4"/>
      <c r="AO52" s="209"/>
      <c r="AP52" s="217"/>
    </row>
    <row r="53" spans="2:42" ht="10.5">
      <c r="B53" s="557" t="s">
        <v>33</v>
      </c>
      <c r="C53" s="449"/>
      <c r="D53" s="558"/>
      <c r="E53" s="558"/>
      <c r="F53" s="558"/>
      <c r="G53" s="449" t="s">
        <v>34</v>
      </c>
      <c r="H53" s="449"/>
      <c r="I53" s="449"/>
      <c r="J53" s="449" t="s">
        <v>34</v>
      </c>
      <c r="K53" s="449"/>
      <c r="L53" s="449"/>
      <c r="M53" s="449" t="s">
        <v>35</v>
      </c>
      <c r="N53" s="449"/>
      <c r="O53" s="449"/>
      <c r="P53" s="449"/>
      <c r="Q53" s="449"/>
      <c r="R53" s="449"/>
      <c r="S53" s="449"/>
      <c r="T53" s="449"/>
      <c r="U53" s="449"/>
      <c r="V53" s="449" t="s">
        <v>36</v>
      </c>
      <c r="W53" s="449"/>
      <c r="X53" s="449"/>
      <c r="Y53" s="449" t="s">
        <v>37</v>
      </c>
      <c r="Z53" s="449"/>
      <c r="AA53" s="449"/>
      <c r="AB53" s="449" t="s">
        <v>38</v>
      </c>
      <c r="AC53" s="449"/>
      <c r="AD53" s="449"/>
      <c r="AE53" s="449" t="s">
        <v>39</v>
      </c>
      <c r="AF53" s="449"/>
      <c r="AG53" s="449"/>
      <c r="AH53" s="449" t="s">
        <v>41</v>
      </c>
      <c r="AI53" s="449"/>
      <c r="AJ53" s="449"/>
      <c r="AK53" s="449" t="s">
        <v>40</v>
      </c>
      <c r="AL53" s="449"/>
      <c r="AM53" s="449"/>
      <c r="AN53" s="449" t="s">
        <v>66</v>
      </c>
      <c r="AO53" s="449"/>
      <c r="AP53" s="452"/>
    </row>
    <row r="54" spans="2:42" ht="10.5">
      <c r="B54" s="9"/>
      <c r="C54" s="87"/>
      <c r="D54" s="9"/>
      <c r="E54" s="86"/>
      <c r="F54" s="87"/>
      <c r="G54" s="9"/>
      <c r="H54" s="86"/>
      <c r="I54" s="87"/>
      <c r="J54" s="9"/>
      <c r="K54" s="86"/>
      <c r="L54" s="87"/>
      <c r="M54" s="9"/>
      <c r="N54" s="86"/>
      <c r="O54" s="87"/>
      <c r="P54" s="9"/>
      <c r="Q54" s="86"/>
      <c r="R54" s="87"/>
      <c r="S54" s="9"/>
      <c r="T54" s="86"/>
      <c r="U54" s="87"/>
      <c r="V54" s="9"/>
      <c r="W54" s="86"/>
      <c r="X54" s="87"/>
      <c r="Y54" s="9"/>
      <c r="Z54" s="86"/>
      <c r="AA54" s="87"/>
      <c r="AB54" s="9"/>
      <c r="AC54" s="86"/>
      <c r="AD54" s="87"/>
      <c r="AE54" s="9"/>
      <c r="AF54" s="86"/>
      <c r="AG54" s="87"/>
      <c r="AH54" s="9"/>
      <c r="AI54" s="86"/>
      <c r="AJ54" s="87"/>
      <c r="AK54" s="9"/>
      <c r="AL54" s="86"/>
      <c r="AM54" s="87"/>
      <c r="AN54" s="453">
        <v>1</v>
      </c>
      <c r="AO54" s="454"/>
      <c r="AP54" s="455"/>
    </row>
    <row r="55" spans="2:42" ht="10.5">
      <c r="B55" s="11"/>
      <c r="C55" s="12"/>
      <c r="D55" s="11"/>
      <c r="E55" s="4"/>
      <c r="F55" s="12"/>
      <c r="G55" s="11"/>
      <c r="H55" s="4"/>
      <c r="I55" s="12"/>
      <c r="J55" s="11"/>
      <c r="K55" s="4"/>
      <c r="L55" s="12"/>
      <c r="M55" s="11"/>
      <c r="N55" s="4"/>
      <c r="O55" s="12"/>
      <c r="P55" s="11"/>
      <c r="Q55" s="4"/>
      <c r="R55" s="12"/>
      <c r="S55" s="11"/>
      <c r="T55" s="4"/>
      <c r="U55" s="12"/>
      <c r="V55" s="11"/>
      <c r="W55" s="4"/>
      <c r="X55" s="12"/>
      <c r="Y55" s="11"/>
      <c r="Z55" s="4"/>
      <c r="AA55" s="12"/>
      <c r="AB55" s="11"/>
      <c r="AC55" s="4"/>
      <c r="AD55" s="12"/>
      <c r="AE55" s="11"/>
      <c r="AF55" s="4"/>
      <c r="AG55" s="12"/>
      <c r="AH55" s="11"/>
      <c r="AI55" s="4"/>
      <c r="AJ55" s="12"/>
      <c r="AK55" s="11"/>
      <c r="AL55" s="4"/>
      <c r="AM55" s="12"/>
      <c r="AN55" s="456"/>
      <c r="AO55" s="457"/>
      <c r="AP55" s="458"/>
    </row>
    <row r="56" spans="2:42" ht="10.5">
      <c r="B56" s="11"/>
      <c r="C56" s="12"/>
      <c r="D56" s="11"/>
      <c r="E56" s="4"/>
      <c r="F56" s="12"/>
      <c r="G56" s="11"/>
      <c r="H56" s="4"/>
      <c r="I56" s="12"/>
      <c r="J56" s="11"/>
      <c r="K56" s="4"/>
      <c r="L56" s="12"/>
      <c r="M56" s="11"/>
      <c r="N56" s="4"/>
      <c r="O56" s="12"/>
      <c r="P56" s="11"/>
      <c r="Q56" s="4"/>
      <c r="R56" s="12"/>
      <c r="S56" s="11"/>
      <c r="T56" s="4"/>
      <c r="U56" s="12"/>
      <c r="V56" s="11"/>
      <c r="W56" s="4"/>
      <c r="X56" s="12"/>
      <c r="Y56" s="11"/>
      <c r="Z56" s="4"/>
      <c r="AA56" s="12"/>
      <c r="AB56" s="11"/>
      <c r="AC56" s="4"/>
      <c r="AD56" s="12"/>
      <c r="AE56" s="11"/>
      <c r="AF56" s="4"/>
      <c r="AG56" s="12"/>
      <c r="AH56" s="11"/>
      <c r="AI56" s="4"/>
      <c r="AJ56" s="12"/>
      <c r="AK56" s="11"/>
      <c r="AL56" s="4"/>
      <c r="AM56" s="12"/>
      <c r="AN56" s="456"/>
      <c r="AO56" s="457"/>
      <c r="AP56" s="458"/>
    </row>
    <row r="57" spans="2:42" ht="10.5">
      <c r="B57" s="10"/>
      <c r="C57" s="89"/>
      <c r="D57" s="10"/>
      <c r="E57" s="88"/>
      <c r="F57" s="89"/>
      <c r="G57" s="10"/>
      <c r="H57" s="88"/>
      <c r="I57" s="89"/>
      <c r="J57" s="10"/>
      <c r="K57" s="88"/>
      <c r="L57" s="89"/>
      <c r="M57" s="10"/>
      <c r="N57" s="88"/>
      <c r="O57" s="89"/>
      <c r="P57" s="10"/>
      <c r="Q57" s="88"/>
      <c r="R57" s="89"/>
      <c r="S57" s="10"/>
      <c r="T57" s="88"/>
      <c r="U57" s="89"/>
      <c r="V57" s="10"/>
      <c r="W57" s="88"/>
      <c r="X57" s="89"/>
      <c r="Y57" s="10"/>
      <c r="Z57" s="88"/>
      <c r="AA57" s="89"/>
      <c r="AB57" s="10"/>
      <c r="AC57" s="88"/>
      <c r="AD57" s="89"/>
      <c r="AE57" s="10"/>
      <c r="AF57" s="88"/>
      <c r="AG57" s="89"/>
      <c r="AH57" s="10"/>
      <c r="AI57" s="88"/>
      <c r="AJ57" s="89"/>
      <c r="AK57" s="10"/>
      <c r="AL57" s="88"/>
      <c r="AM57" s="89"/>
      <c r="AN57" s="459"/>
      <c r="AO57" s="460"/>
      <c r="AP57" s="461"/>
    </row>
    <row r="58" ht="12" customHeight="1"/>
    <row r="59" spans="2:42" ht="12" customHeight="1">
      <c r="B59" s="1" t="str">
        <f>+"-kwd-"&amp;E70&amp;G70&amp;I70&amp;K70&amp;M70&amp;O70&amp;Q70&amp;"-"&amp;V70&amp;X70&amp;Z70&amp;AB70&amp;AD70&amp;","&amp;U62&amp;W62&amp;Y62&amp;AA62&amp;AC62&amp;AE62&amp;AG62&amp;","&amp;V71&amp;","&amp;Y85</f>
        <v>-kwd--,1234567,,0</v>
      </c>
      <c r="AJ59" s="25" t="s">
        <v>67</v>
      </c>
      <c r="AK59" s="26"/>
      <c r="AL59" s="26"/>
      <c r="AM59" s="26"/>
      <c r="AN59" s="26"/>
      <c r="AO59" s="26"/>
      <c r="AP59" s="27"/>
    </row>
    <row r="60" spans="36:42" ht="12" customHeight="1">
      <c r="AJ60" s="487" t="s">
        <v>208</v>
      </c>
      <c r="AK60" s="13"/>
      <c r="AL60" s="13"/>
      <c r="AM60" s="13"/>
      <c r="AN60" s="13"/>
      <c r="AO60" s="13"/>
      <c r="AP60" s="28"/>
    </row>
    <row r="61" spans="4:42" ht="12" customHeight="1" thickBot="1">
      <c r="D61" s="607" t="s">
        <v>25</v>
      </c>
      <c r="E61" s="607"/>
      <c r="F61" s="607"/>
      <c r="G61" s="607"/>
      <c r="H61" s="607"/>
      <c r="I61" s="607"/>
      <c r="J61" s="607"/>
      <c r="K61" s="607"/>
      <c r="L61" s="607"/>
      <c r="AJ61" s="488"/>
      <c r="AK61" s="29"/>
      <c r="AL61" s="29"/>
      <c r="AM61" s="29"/>
      <c r="AN61" s="29"/>
      <c r="AO61" s="29"/>
      <c r="AP61" s="30"/>
    </row>
    <row r="62" spans="4:42" ht="21" customHeight="1" thickBot="1" thickTop="1">
      <c r="D62" s="608"/>
      <c r="E62" s="608"/>
      <c r="F62" s="608"/>
      <c r="G62" s="608"/>
      <c r="H62" s="608"/>
      <c r="I62" s="608"/>
      <c r="J62" s="608"/>
      <c r="K62" s="608"/>
      <c r="L62" s="608"/>
      <c r="Q62" s="609" t="s">
        <v>254</v>
      </c>
      <c r="R62" s="610"/>
      <c r="S62" s="610"/>
      <c r="T62" s="611"/>
      <c r="U62" s="612" t="str">
        <f>IF('基本情報入力欄'!$D$15="","",MID('基本情報入力欄'!$D$15,1,1))</f>
        <v>1</v>
      </c>
      <c r="V62" s="600"/>
      <c r="W62" s="599" t="str">
        <f>IF('基本情報入力欄'!$D$15="","",MID('基本情報入力欄'!$D$15,2,1))</f>
        <v>2</v>
      </c>
      <c r="X62" s="600"/>
      <c r="Y62" s="599" t="str">
        <f>IF('基本情報入力欄'!$D$15="","",MID('基本情報入力欄'!$D$15,3,1))</f>
        <v>3</v>
      </c>
      <c r="Z62" s="600"/>
      <c r="AA62" s="599" t="str">
        <f>IF('基本情報入力欄'!$D$15="","",MID('基本情報入力欄'!$D$15,4,1))</f>
        <v>4</v>
      </c>
      <c r="AB62" s="600"/>
      <c r="AC62" s="599" t="str">
        <f>IF('基本情報入力欄'!$D$15="","",MID('基本情報入力欄'!$D$15,5,1))</f>
        <v>5</v>
      </c>
      <c r="AD62" s="600"/>
      <c r="AE62" s="599" t="str">
        <f>IF('基本情報入力欄'!$D$15="","",MID('基本情報入力欄'!$D$15,6,1))</f>
        <v>6</v>
      </c>
      <c r="AF62" s="600"/>
      <c r="AG62" s="599" t="str">
        <f>IF('基本情報入力欄'!$D$15="","",MID('基本情報入力欄'!$D$15,7,1))</f>
        <v>7</v>
      </c>
      <c r="AH62" s="643"/>
      <c r="AI62" s="75" t="s">
        <v>15</v>
      </c>
      <c r="AJ62" s="254"/>
      <c r="AK62" s="254"/>
      <c r="AL62" s="7"/>
      <c r="AM62" s="535">
        <f>'基本情報入力欄'!$D$12</f>
        <v>42551</v>
      </c>
      <c r="AN62" s="536"/>
      <c r="AO62" s="536"/>
      <c r="AP62" s="537"/>
    </row>
    <row r="63" spans="2:42" ht="13.5" customHeight="1" thickTop="1">
      <c r="B63" s="604" t="s">
        <v>110</v>
      </c>
      <c r="C63" s="604"/>
      <c r="D63" s="604"/>
      <c r="E63" s="604"/>
      <c r="F63" s="604"/>
      <c r="G63" s="604"/>
      <c r="H63" s="604"/>
      <c r="I63" s="604"/>
      <c r="J63" s="604"/>
      <c r="K63" s="604"/>
      <c r="L63" s="604"/>
      <c r="M63" s="604"/>
      <c r="N63" s="604"/>
      <c r="O63" s="604"/>
      <c r="Q63" s="605" t="s">
        <v>8</v>
      </c>
      <c r="R63" s="606"/>
      <c r="S63" s="606"/>
      <c r="T63" s="5"/>
      <c r="U63" s="200" t="str">
        <f>IF('基本情報入力欄'!$D$16="","",'基本情報入力欄'!$D$16)</f>
        <v>332-0012</v>
      </c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2"/>
    </row>
    <row r="64" spans="2:42" ht="12" customHeight="1">
      <c r="B64" s="604"/>
      <c r="C64" s="604"/>
      <c r="D64" s="604"/>
      <c r="E64" s="604"/>
      <c r="F64" s="604"/>
      <c r="G64" s="604"/>
      <c r="H64" s="604"/>
      <c r="I64" s="604"/>
      <c r="J64" s="604"/>
      <c r="K64" s="604"/>
      <c r="L64" s="604"/>
      <c r="M64" s="604"/>
      <c r="N64" s="604"/>
      <c r="O64" s="604"/>
      <c r="Q64" s="450" t="s">
        <v>9</v>
      </c>
      <c r="R64" s="451"/>
      <c r="S64" s="451"/>
      <c r="T64" s="4"/>
      <c r="U64" s="201" t="str">
        <f>IF('基本情報入力欄'!$D$17="","",'基本情報入力欄'!$D$17)</f>
        <v>埼玉県川口市本町４－１１－６</v>
      </c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3"/>
    </row>
    <row r="65" spans="17:42" ht="12" customHeight="1">
      <c r="Q65" s="450" t="s">
        <v>10</v>
      </c>
      <c r="R65" s="451"/>
      <c r="S65" s="451"/>
      <c r="T65" s="4"/>
      <c r="U65" s="293" t="str">
        <f>IF('基本情報入力欄'!$D$18="","",'基本情報入力欄'!$D$18)</f>
        <v>川口土木建築工業株式会社</v>
      </c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293"/>
      <c r="AK65" s="293"/>
      <c r="AL65" s="293"/>
      <c r="AM65" s="293"/>
      <c r="AN65" s="201" t="s">
        <v>137</v>
      </c>
      <c r="AO65" s="201"/>
      <c r="AP65" s="203"/>
    </row>
    <row r="66" spans="17:42" ht="12" customHeight="1">
      <c r="Q66" s="450"/>
      <c r="R66" s="451"/>
      <c r="S66" s="451"/>
      <c r="T66" s="4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01"/>
      <c r="AO66" s="201"/>
      <c r="AP66" s="203"/>
    </row>
    <row r="67" spans="2:42" ht="12" customHeight="1">
      <c r="B67" s="91" t="s">
        <v>26</v>
      </c>
      <c r="Q67" s="450" t="s">
        <v>11</v>
      </c>
      <c r="R67" s="451"/>
      <c r="S67" s="451"/>
      <c r="T67" s="4"/>
      <c r="U67" s="201" t="str">
        <f>IF('基本情報入力欄'!$D$19="","",'基本情報入力欄'!$D$19)</f>
        <v>代表太郎</v>
      </c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3"/>
    </row>
    <row r="68" spans="17:42" ht="12" customHeight="1">
      <c r="Q68" s="450" t="s">
        <v>13</v>
      </c>
      <c r="R68" s="451"/>
      <c r="S68" s="451"/>
      <c r="T68" s="4"/>
      <c r="U68" s="201" t="str">
        <f>IF('基本情報入力欄'!$D$20="","",'基本情報入力欄'!$D$20)</f>
        <v>048-224-5111</v>
      </c>
      <c r="V68" s="201"/>
      <c r="W68" s="201"/>
      <c r="X68" s="201"/>
      <c r="Y68" s="201"/>
      <c r="Z68" s="201"/>
      <c r="AA68" s="489" t="s">
        <v>14</v>
      </c>
      <c r="AB68" s="489"/>
      <c r="AC68" s="489"/>
      <c r="AD68" s="201"/>
      <c r="AE68" s="201" t="str">
        <f>IF('基本情報入力欄'!$D$21="","",'基本情報入力欄'!$D$21)</f>
        <v>048-224-5118</v>
      </c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3"/>
    </row>
    <row r="69" spans="2:42" ht="12" customHeight="1" thickBot="1">
      <c r="B69" s="649" t="s">
        <v>261</v>
      </c>
      <c r="C69" s="649"/>
      <c r="Q69" s="450"/>
      <c r="R69" s="451"/>
      <c r="S69" s="451"/>
      <c r="T69" s="4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440" t="s">
        <v>210</v>
      </c>
      <c r="AO69" s="440"/>
      <c r="AP69" s="441"/>
    </row>
    <row r="70" spans="2:42" ht="17.25" customHeight="1" thickTop="1">
      <c r="B70" s="268">
        <f>IF('請求入力欄'!$D68="","",MID('請求入力欄'!$D68,1,1))</f>
      </c>
      <c r="C70" s="269">
        <f>IF('請求入力欄'!$D68="","",MID('請求入力欄'!$D68,2,1))</f>
      </c>
      <c r="D70" s="270">
        <f>IF('請求入力欄'!$D68="","",MID('請求入力欄'!$D68,3,1))</f>
      </c>
      <c r="E70" s="603">
        <f>IF('請求入力欄'!$D68="","",MID('請求入力欄'!$D68,4,1))</f>
      </c>
      <c r="F70" s="603"/>
      <c r="G70" s="603">
        <f>IF('請求入力欄'!$D68="","",MID('請求入力欄'!$D68,5,1))</f>
      </c>
      <c r="H70" s="603"/>
      <c r="I70" s="603">
        <f>IF('請求入力欄'!$D68="","",MID('請求入力欄'!$D68,6,1))</f>
      </c>
      <c r="J70" s="603"/>
      <c r="K70" s="603">
        <f>IF('請求入力欄'!$D68="","",MID('請求入力欄'!$D68,7,1))</f>
      </c>
      <c r="L70" s="603"/>
      <c r="M70" s="603">
        <f>IF('請求入力欄'!$D68="","",MID('請求入力欄'!$D68,8,1))</f>
      </c>
      <c r="N70" s="603"/>
      <c r="O70" s="603">
        <f>IF('請求入力欄'!$D68="","",MID('請求入力欄'!$D68,9,1))</f>
      </c>
      <c r="P70" s="603"/>
      <c r="Q70" s="475">
        <f>IF('請求入力欄'!$D68="","",MID('請求入力欄'!$D68,10,1))</f>
      </c>
      <c r="R70" s="476"/>
      <c r="S70" s="92" t="s">
        <v>4</v>
      </c>
      <c r="T70" s="131"/>
      <c r="U70" s="49"/>
      <c r="V70" s="516">
        <f>IF('請求入力欄'!$D70="","",MID('請求入力欄'!$K70,1,1))</f>
      </c>
      <c r="W70" s="517"/>
      <c r="X70" s="517">
        <f>IF('請求入力欄'!$D70="","",MID('請求入力欄'!$K70,2,1))</f>
      </c>
      <c r="Y70" s="517"/>
      <c r="Z70" s="517">
        <f>IF('請求入力欄'!$D70="","",MID('請求入力欄'!$K70,3,1))</f>
      </c>
      <c r="AA70" s="517"/>
      <c r="AB70" s="517">
        <f>IF('請求入力欄'!$D70="","",MID('請求入力欄'!$K70,4,1))</f>
      </c>
      <c r="AC70" s="517"/>
      <c r="AD70" s="517">
        <f>IF('請求入力欄'!$D70="","",MID('請求入力欄'!$K70,5,1))</f>
      </c>
      <c r="AE70" s="518"/>
      <c r="AF70" s="519" t="s">
        <v>0</v>
      </c>
      <c r="AG70" s="520"/>
      <c r="AH70" s="520"/>
      <c r="AI70" s="521"/>
      <c r="AJ70" s="462">
        <f>'請求入力欄'!O95</f>
        <v>0</v>
      </c>
      <c r="AK70" s="463"/>
      <c r="AL70" s="463"/>
      <c r="AM70" s="463"/>
      <c r="AN70" s="463"/>
      <c r="AO70" s="463"/>
      <c r="AP70" s="464"/>
    </row>
    <row r="71" spans="2:42" ht="17.25" customHeight="1">
      <c r="B71" s="36" t="s">
        <v>5</v>
      </c>
      <c r="C71" s="477">
        <f>'請求入力欄'!D69</f>
        <v>0</v>
      </c>
      <c r="D71" s="477"/>
      <c r="E71" s="477"/>
      <c r="F71" s="477"/>
      <c r="G71" s="477"/>
      <c r="H71" s="477"/>
      <c r="I71" s="477"/>
      <c r="J71" s="477"/>
      <c r="K71" s="477"/>
      <c r="L71" s="477"/>
      <c r="M71" s="477"/>
      <c r="N71" s="477"/>
      <c r="O71" s="477"/>
      <c r="P71" s="477"/>
      <c r="Q71" s="477"/>
      <c r="R71" s="478"/>
      <c r="S71" s="481" t="s">
        <v>211</v>
      </c>
      <c r="T71" s="482"/>
      <c r="U71" s="483"/>
      <c r="V71" s="638">
        <f>IF('請求入力欄'!D71=0,"",'請求入力欄'!D71)</f>
      </c>
      <c r="W71" s="638"/>
      <c r="X71" s="638"/>
      <c r="Y71" s="638"/>
      <c r="Z71" s="638"/>
      <c r="AA71" s="638"/>
      <c r="AB71" s="638"/>
      <c r="AC71" s="638"/>
      <c r="AD71" s="638"/>
      <c r="AE71" s="639"/>
      <c r="AF71" s="522" t="s">
        <v>1</v>
      </c>
      <c r="AG71" s="523"/>
      <c r="AH71" s="523"/>
      <c r="AI71" s="524"/>
      <c r="AJ71" s="501">
        <f>'請求入力欄'!D82</f>
        <v>0</v>
      </c>
      <c r="AK71" s="502"/>
      <c r="AL71" s="502"/>
      <c r="AM71" s="502"/>
      <c r="AN71" s="502"/>
      <c r="AO71" s="502"/>
      <c r="AP71" s="503"/>
    </row>
    <row r="72" spans="2:42" ht="10.5" customHeight="1">
      <c r="B72" s="37"/>
      <c r="C72" s="479"/>
      <c r="D72" s="479"/>
      <c r="E72" s="479"/>
      <c r="F72" s="479"/>
      <c r="G72" s="479"/>
      <c r="H72" s="479"/>
      <c r="I72" s="479"/>
      <c r="J72" s="479"/>
      <c r="K72" s="479"/>
      <c r="L72" s="479"/>
      <c r="M72" s="479"/>
      <c r="N72" s="479"/>
      <c r="O72" s="479"/>
      <c r="P72" s="479"/>
      <c r="Q72" s="479"/>
      <c r="R72" s="480"/>
      <c r="S72" s="484"/>
      <c r="T72" s="485"/>
      <c r="U72" s="486"/>
      <c r="V72" s="640"/>
      <c r="W72" s="640"/>
      <c r="X72" s="640"/>
      <c r="Y72" s="640"/>
      <c r="Z72" s="640"/>
      <c r="AA72" s="640"/>
      <c r="AB72" s="640"/>
      <c r="AC72" s="640"/>
      <c r="AD72" s="640"/>
      <c r="AE72" s="641"/>
      <c r="AF72" s="635" t="s">
        <v>2</v>
      </c>
      <c r="AG72" s="636"/>
      <c r="AH72" s="636"/>
      <c r="AI72" s="637"/>
      <c r="AJ72" s="504">
        <f>SUM(AJ70:AR71)</f>
        <v>0</v>
      </c>
      <c r="AK72" s="505"/>
      <c r="AL72" s="505"/>
      <c r="AM72" s="505"/>
      <c r="AN72" s="505"/>
      <c r="AO72" s="505"/>
      <c r="AP72" s="506"/>
    </row>
    <row r="73" spans="2:42" ht="6.75" customHeight="1">
      <c r="B73" s="625" t="s">
        <v>23</v>
      </c>
      <c r="C73" s="626"/>
      <c r="D73" s="626"/>
      <c r="E73" s="626"/>
      <c r="F73" s="627"/>
      <c r="G73" s="619">
        <f>'請求入力欄'!D84</f>
        <v>0</v>
      </c>
      <c r="H73" s="620"/>
      <c r="I73" s="620"/>
      <c r="J73" s="620"/>
      <c r="K73" s="620"/>
      <c r="L73" s="620"/>
      <c r="M73" s="620"/>
      <c r="N73" s="620"/>
      <c r="O73" s="620"/>
      <c r="P73" s="621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38"/>
      <c r="AD73" s="631"/>
      <c r="AE73" s="632"/>
      <c r="AF73" s="635"/>
      <c r="AG73" s="636"/>
      <c r="AH73" s="636"/>
      <c r="AI73" s="637"/>
      <c r="AJ73" s="507"/>
      <c r="AK73" s="508"/>
      <c r="AL73" s="508"/>
      <c r="AM73" s="508"/>
      <c r="AN73" s="508"/>
      <c r="AO73" s="508"/>
      <c r="AP73" s="509"/>
    </row>
    <row r="74" spans="2:42" ht="17.25" customHeight="1">
      <c r="B74" s="625"/>
      <c r="C74" s="628"/>
      <c r="D74" s="628"/>
      <c r="E74" s="628"/>
      <c r="F74" s="629"/>
      <c r="G74" s="622"/>
      <c r="H74" s="623"/>
      <c r="I74" s="623"/>
      <c r="J74" s="623"/>
      <c r="K74" s="623"/>
      <c r="L74" s="623"/>
      <c r="M74" s="623"/>
      <c r="N74" s="623"/>
      <c r="O74" s="623"/>
      <c r="P74" s="624"/>
      <c r="Q74" s="4"/>
      <c r="R74" s="4"/>
      <c r="S74" s="4"/>
      <c r="T74" s="4" t="s">
        <v>22</v>
      </c>
      <c r="U74" s="4"/>
      <c r="V74" s="4"/>
      <c r="W74" s="4"/>
      <c r="X74" s="4"/>
      <c r="Y74" s="642">
        <f>'請求入力欄'!L82</f>
      </c>
      <c r="Z74" s="642"/>
      <c r="AA74" s="642"/>
      <c r="AB74" s="4" t="s">
        <v>68</v>
      </c>
      <c r="AC74" s="38"/>
      <c r="AD74" s="633"/>
      <c r="AE74" s="634"/>
      <c r="AF74" s="522" t="s">
        <v>3</v>
      </c>
      <c r="AG74" s="523"/>
      <c r="AH74" s="523"/>
      <c r="AI74" s="524"/>
      <c r="AJ74" s="465">
        <f>IF(V71="",0,V71-AJ72)</f>
        <v>0</v>
      </c>
      <c r="AK74" s="466"/>
      <c r="AL74" s="466"/>
      <c r="AM74" s="466"/>
      <c r="AN74" s="466"/>
      <c r="AO74" s="466"/>
      <c r="AP74" s="467"/>
    </row>
    <row r="75" spans="2:42" ht="10.5">
      <c r="B75" s="644" t="s">
        <v>21</v>
      </c>
      <c r="C75" s="616"/>
      <c r="D75" s="616"/>
      <c r="E75" s="616" t="s">
        <v>20</v>
      </c>
      <c r="F75" s="616"/>
      <c r="G75" s="616"/>
      <c r="H75" s="616"/>
      <c r="I75" s="616"/>
      <c r="J75" s="616"/>
      <c r="K75" s="616"/>
      <c r="L75" s="616"/>
      <c r="M75" s="616"/>
      <c r="N75" s="616"/>
      <c r="O75" s="616"/>
      <c r="P75" s="645"/>
      <c r="Q75" s="646" t="s">
        <v>19</v>
      </c>
      <c r="R75" s="647"/>
      <c r="S75" s="647"/>
      <c r="T75" s="647"/>
      <c r="U75" s="648" t="s">
        <v>18</v>
      </c>
      <c r="V75" s="648"/>
      <c r="W75" s="648"/>
      <c r="X75" s="648"/>
      <c r="Y75" s="615" t="s">
        <v>16</v>
      </c>
      <c r="Z75" s="616"/>
      <c r="AA75" s="616"/>
      <c r="AB75" s="617"/>
      <c r="AC75" s="617"/>
      <c r="AD75" s="617"/>
      <c r="AE75" s="617"/>
      <c r="AF75" s="616"/>
      <c r="AG75" s="618"/>
      <c r="AH75" s="192"/>
      <c r="AI75" s="4" t="s">
        <v>17</v>
      </c>
      <c r="AJ75" s="5"/>
      <c r="AK75" s="5"/>
      <c r="AL75" s="5"/>
      <c r="AM75" s="5"/>
      <c r="AN75" s="5"/>
      <c r="AO75" s="5"/>
      <c r="AP75" s="46"/>
    </row>
    <row r="76" spans="2:42" ht="18" customHeight="1">
      <c r="B76" s="592">
        <f>+IF('請求入力欄'!D73="","",'請求入力欄'!D73)</f>
      </c>
      <c r="C76" s="593"/>
      <c r="D76" s="594"/>
      <c r="E76" s="204"/>
      <c r="F76" s="601">
        <f>+IF('請求入力欄'!K73="","",'請求入力欄'!K73)</f>
      </c>
      <c r="G76" s="601"/>
      <c r="H76" s="601"/>
      <c r="I76" s="601"/>
      <c r="J76" s="601"/>
      <c r="K76" s="601"/>
      <c r="L76" s="601"/>
      <c r="M76" s="601"/>
      <c r="N76" s="601"/>
      <c r="O76" s="601"/>
      <c r="P76" s="205"/>
      <c r="Q76" s="602">
        <f>+IF('請求入力欄'!L73="","",'請求入力欄'!L73)</f>
      </c>
      <c r="R76" s="598"/>
      <c r="S76" s="598"/>
      <c r="T76" s="598"/>
      <c r="U76" s="595">
        <f>+IF('請求入力欄'!M73="","",'請求入力欄'!M73)</f>
      </c>
      <c r="V76" s="595"/>
      <c r="W76" s="595"/>
      <c r="X76" s="596"/>
      <c r="Y76" s="548">
        <f>+IF('請求入力欄'!N73="","",'請求入力欄'!N73)</f>
      </c>
      <c r="Z76" s="549"/>
      <c r="AA76" s="549"/>
      <c r="AB76" s="549"/>
      <c r="AC76" s="549"/>
      <c r="AD76" s="549"/>
      <c r="AE76" s="549"/>
      <c r="AF76" s="549"/>
      <c r="AG76" s="550"/>
      <c r="AH76" s="48"/>
      <c r="AI76" s="127"/>
      <c r="AJ76" s="127"/>
      <c r="AK76" s="127"/>
      <c r="AL76" s="127"/>
      <c r="AM76" s="127"/>
      <c r="AN76" s="127"/>
      <c r="AO76" s="127"/>
      <c r="AP76" s="47"/>
    </row>
    <row r="77" spans="2:42" ht="18" customHeight="1">
      <c r="B77" s="592">
        <f>+IF('請求入力欄'!D74="","",'請求入力欄'!D74)</f>
      </c>
      <c r="C77" s="593"/>
      <c r="D77" s="594"/>
      <c r="E77" s="204"/>
      <c r="F77" s="601">
        <f>+IF('請求入力欄'!K74="","",'請求入力欄'!K74)</f>
      </c>
      <c r="G77" s="601"/>
      <c r="H77" s="601"/>
      <c r="I77" s="601"/>
      <c r="J77" s="601"/>
      <c r="K77" s="601"/>
      <c r="L77" s="601"/>
      <c r="M77" s="601"/>
      <c r="N77" s="601"/>
      <c r="O77" s="601"/>
      <c r="P77" s="205"/>
      <c r="Q77" s="597">
        <f>+IF('請求入力欄'!L74="","",'請求入力欄'!L74)</f>
      </c>
      <c r="R77" s="598"/>
      <c r="S77" s="598"/>
      <c r="T77" s="598"/>
      <c r="U77" s="595">
        <f>+IF('請求入力欄'!M74="","",'請求入力欄'!M74)</f>
      </c>
      <c r="V77" s="595"/>
      <c r="W77" s="595"/>
      <c r="X77" s="596"/>
      <c r="Y77" s="548">
        <f>+IF('請求入力欄'!N74="","",'請求入力欄'!N74)</f>
      </c>
      <c r="Z77" s="549"/>
      <c r="AA77" s="549"/>
      <c r="AB77" s="549"/>
      <c r="AC77" s="549"/>
      <c r="AD77" s="549"/>
      <c r="AE77" s="549"/>
      <c r="AF77" s="549"/>
      <c r="AG77" s="550"/>
      <c r="AH77" s="48"/>
      <c r="AI77" s="127"/>
      <c r="AJ77" s="127"/>
      <c r="AK77" s="127"/>
      <c r="AL77" s="127"/>
      <c r="AM77" s="127"/>
      <c r="AN77" s="127"/>
      <c r="AO77" s="127"/>
      <c r="AP77" s="47"/>
    </row>
    <row r="78" spans="2:42" ht="18" customHeight="1">
      <c r="B78" s="592">
        <f>+IF('請求入力欄'!D75="","",'請求入力欄'!D75)</f>
      </c>
      <c r="C78" s="593"/>
      <c r="D78" s="594"/>
      <c r="E78" s="204"/>
      <c r="F78" s="601">
        <f>+IF('請求入力欄'!K75="","",'請求入力欄'!K75)</f>
      </c>
      <c r="G78" s="601"/>
      <c r="H78" s="601"/>
      <c r="I78" s="601"/>
      <c r="J78" s="601"/>
      <c r="K78" s="601"/>
      <c r="L78" s="601"/>
      <c r="M78" s="601"/>
      <c r="N78" s="601"/>
      <c r="O78" s="601"/>
      <c r="P78" s="205"/>
      <c r="Q78" s="597">
        <f>+IF('請求入力欄'!L75="","",'請求入力欄'!L75)</f>
      </c>
      <c r="R78" s="598"/>
      <c r="S78" s="598"/>
      <c r="T78" s="598"/>
      <c r="U78" s="595">
        <f>+IF('請求入力欄'!M75="","",'請求入力欄'!M75)</f>
      </c>
      <c r="V78" s="595"/>
      <c r="W78" s="595"/>
      <c r="X78" s="596"/>
      <c r="Y78" s="548">
        <f>+IF('請求入力欄'!N75="","",'請求入力欄'!N75)</f>
      </c>
      <c r="Z78" s="549"/>
      <c r="AA78" s="549"/>
      <c r="AB78" s="549"/>
      <c r="AC78" s="549"/>
      <c r="AD78" s="549"/>
      <c r="AE78" s="549"/>
      <c r="AF78" s="549"/>
      <c r="AG78" s="550"/>
      <c r="AH78" s="48"/>
      <c r="AI78" s="127"/>
      <c r="AJ78" s="127"/>
      <c r="AK78" s="127"/>
      <c r="AL78" s="127"/>
      <c r="AM78" s="127"/>
      <c r="AN78" s="127"/>
      <c r="AO78" s="127"/>
      <c r="AP78" s="47"/>
    </row>
    <row r="79" spans="2:42" ht="18" customHeight="1">
      <c r="B79" s="592">
        <f>+IF('請求入力欄'!D76="","",'請求入力欄'!D76)</f>
      </c>
      <c r="C79" s="593"/>
      <c r="D79" s="594"/>
      <c r="E79" s="204"/>
      <c r="F79" s="601">
        <f>+IF('請求入力欄'!K76="","",'請求入力欄'!K76)</f>
      </c>
      <c r="G79" s="601"/>
      <c r="H79" s="601"/>
      <c r="I79" s="601"/>
      <c r="J79" s="601"/>
      <c r="K79" s="601"/>
      <c r="L79" s="601"/>
      <c r="M79" s="601"/>
      <c r="N79" s="601"/>
      <c r="O79" s="601"/>
      <c r="P79" s="205"/>
      <c r="Q79" s="597">
        <f>+IF('請求入力欄'!L76="","",'請求入力欄'!L76)</f>
      </c>
      <c r="R79" s="598"/>
      <c r="S79" s="598"/>
      <c r="T79" s="598"/>
      <c r="U79" s="595">
        <f>+IF('請求入力欄'!M76="","",'請求入力欄'!M76)</f>
      </c>
      <c r="V79" s="595"/>
      <c r="W79" s="595"/>
      <c r="X79" s="596"/>
      <c r="Y79" s="548">
        <f>+IF('請求入力欄'!N76="","",'請求入力欄'!N76)</f>
      </c>
      <c r="Z79" s="549"/>
      <c r="AA79" s="549"/>
      <c r="AB79" s="549"/>
      <c r="AC79" s="549"/>
      <c r="AD79" s="549"/>
      <c r="AE79" s="549"/>
      <c r="AF79" s="549"/>
      <c r="AG79" s="550"/>
      <c r="AH79" s="48"/>
      <c r="AI79" s="127"/>
      <c r="AJ79" s="127"/>
      <c r="AK79" s="127"/>
      <c r="AL79" s="127"/>
      <c r="AM79" s="127"/>
      <c r="AN79" s="127"/>
      <c r="AO79" s="127"/>
      <c r="AP79" s="47"/>
    </row>
    <row r="80" spans="2:42" ht="18" customHeight="1">
      <c r="B80" s="592">
        <f>+IF('請求入力欄'!D77="","",'請求入力欄'!D77)</f>
      </c>
      <c r="C80" s="593"/>
      <c r="D80" s="594"/>
      <c r="E80" s="204"/>
      <c r="F80" s="601">
        <f>+IF('請求入力欄'!K77="","",'請求入力欄'!K77)</f>
      </c>
      <c r="G80" s="601"/>
      <c r="H80" s="601"/>
      <c r="I80" s="601"/>
      <c r="J80" s="601"/>
      <c r="K80" s="601"/>
      <c r="L80" s="601"/>
      <c r="M80" s="601"/>
      <c r="N80" s="601"/>
      <c r="O80" s="601"/>
      <c r="P80" s="205"/>
      <c r="Q80" s="597">
        <f>+IF('請求入力欄'!L77="","",'請求入力欄'!L77)</f>
      </c>
      <c r="R80" s="598"/>
      <c r="S80" s="598"/>
      <c r="T80" s="598"/>
      <c r="U80" s="595">
        <f>+IF('請求入力欄'!M77="","",'請求入力欄'!M77)</f>
      </c>
      <c r="V80" s="595"/>
      <c r="W80" s="595"/>
      <c r="X80" s="596"/>
      <c r="Y80" s="548">
        <f>+IF('請求入力欄'!N77="","",'請求入力欄'!N77)</f>
      </c>
      <c r="Z80" s="549"/>
      <c r="AA80" s="549"/>
      <c r="AB80" s="549"/>
      <c r="AC80" s="549"/>
      <c r="AD80" s="549"/>
      <c r="AE80" s="549"/>
      <c r="AF80" s="549"/>
      <c r="AG80" s="550"/>
      <c r="AH80" s="48"/>
      <c r="AI80" s="127"/>
      <c r="AJ80" s="127"/>
      <c r="AK80" s="127"/>
      <c r="AL80" s="127"/>
      <c r="AM80" s="127"/>
      <c r="AN80" s="127"/>
      <c r="AO80" s="127"/>
      <c r="AP80" s="47"/>
    </row>
    <row r="81" spans="2:42" ht="18" customHeight="1">
      <c r="B81" s="592">
        <f>+IF('請求入力欄'!D78="","",'請求入力欄'!D78)</f>
      </c>
      <c r="C81" s="593"/>
      <c r="D81" s="594"/>
      <c r="E81" s="204"/>
      <c r="F81" s="601">
        <f>+IF('請求入力欄'!K78="","",'請求入力欄'!K78)</f>
      </c>
      <c r="G81" s="601"/>
      <c r="H81" s="601"/>
      <c r="I81" s="601"/>
      <c r="J81" s="601"/>
      <c r="K81" s="601"/>
      <c r="L81" s="601"/>
      <c r="M81" s="601"/>
      <c r="N81" s="601"/>
      <c r="O81" s="601"/>
      <c r="P81" s="205"/>
      <c r="Q81" s="597">
        <f>+IF('請求入力欄'!L78="","",'請求入力欄'!L78)</f>
      </c>
      <c r="R81" s="598"/>
      <c r="S81" s="598"/>
      <c r="T81" s="598"/>
      <c r="U81" s="595">
        <f>+IF('請求入力欄'!M78="","",'請求入力欄'!M78)</f>
      </c>
      <c r="V81" s="595"/>
      <c r="W81" s="595"/>
      <c r="X81" s="596"/>
      <c r="Y81" s="548">
        <f>+IF('請求入力欄'!N78="","",'請求入力欄'!N78)</f>
      </c>
      <c r="Z81" s="549"/>
      <c r="AA81" s="549"/>
      <c r="AB81" s="549"/>
      <c r="AC81" s="549"/>
      <c r="AD81" s="549"/>
      <c r="AE81" s="549"/>
      <c r="AF81" s="549"/>
      <c r="AG81" s="550"/>
      <c r="AH81" s="48"/>
      <c r="AI81" s="127"/>
      <c r="AJ81" s="127"/>
      <c r="AK81" s="127"/>
      <c r="AL81" s="127"/>
      <c r="AM81" s="127"/>
      <c r="AN81" s="127"/>
      <c r="AO81" s="127"/>
      <c r="AP81" s="47"/>
    </row>
    <row r="82" spans="2:42" ht="18" customHeight="1">
      <c r="B82" s="592">
        <f>+IF('請求入力欄'!D79="","",'請求入力欄'!D79)</f>
      </c>
      <c r="C82" s="593"/>
      <c r="D82" s="594"/>
      <c r="E82" s="204"/>
      <c r="F82" s="601">
        <f>+IF('請求入力欄'!K79="","",'請求入力欄'!K79)</f>
      </c>
      <c r="G82" s="601"/>
      <c r="H82" s="601"/>
      <c r="I82" s="601"/>
      <c r="J82" s="601"/>
      <c r="K82" s="601"/>
      <c r="L82" s="601"/>
      <c r="M82" s="601"/>
      <c r="N82" s="601"/>
      <c r="O82" s="601"/>
      <c r="P82" s="205"/>
      <c r="Q82" s="597">
        <f>+IF('請求入力欄'!L79="","",'請求入力欄'!L79)</f>
      </c>
      <c r="R82" s="598"/>
      <c r="S82" s="598"/>
      <c r="T82" s="598"/>
      <c r="U82" s="595">
        <f>+IF('請求入力欄'!M79="","",'請求入力欄'!M79)</f>
      </c>
      <c r="V82" s="595"/>
      <c r="W82" s="595"/>
      <c r="X82" s="596"/>
      <c r="Y82" s="548">
        <f>+IF('請求入力欄'!N79="","",'請求入力欄'!N79)</f>
      </c>
      <c r="Z82" s="549"/>
      <c r="AA82" s="549"/>
      <c r="AB82" s="549"/>
      <c r="AC82" s="549"/>
      <c r="AD82" s="549"/>
      <c r="AE82" s="549"/>
      <c r="AF82" s="549"/>
      <c r="AG82" s="550"/>
      <c r="AH82" s="48"/>
      <c r="AI82" s="127"/>
      <c r="AJ82" s="127"/>
      <c r="AK82" s="127"/>
      <c r="AL82" s="127"/>
      <c r="AM82" s="127"/>
      <c r="AN82" s="127"/>
      <c r="AO82" s="127"/>
      <c r="AP82" s="47"/>
    </row>
    <row r="83" spans="2:42" ht="18" customHeight="1">
      <c r="B83" s="592">
        <f>+IF('請求入力欄'!D80="","",'請求入力欄'!D80)</f>
      </c>
      <c r="C83" s="593"/>
      <c r="D83" s="594"/>
      <c r="E83" s="206"/>
      <c r="F83" s="601">
        <f>+IF('請求入力欄'!K80="","",'請求入力欄'!K80)</f>
      </c>
      <c r="G83" s="601"/>
      <c r="H83" s="601"/>
      <c r="I83" s="601"/>
      <c r="J83" s="601"/>
      <c r="K83" s="601"/>
      <c r="L83" s="601"/>
      <c r="M83" s="601"/>
      <c r="N83" s="601"/>
      <c r="O83" s="601"/>
      <c r="P83" s="207"/>
      <c r="Q83" s="597">
        <f>+IF('請求入力欄'!L80="","",'請求入力欄'!L80)</f>
      </c>
      <c r="R83" s="598"/>
      <c r="S83" s="598"/>
      <c r="T83" s="598"/>
      <c r="U83" s="595">
        <f>+IF('請求入力欄'!M80="","",'請求入力欄'!M80)</f>
      </c>
      <c r="V83" s="595"/>
      <c r="W83" s="595"/>
      <c r="X83" s="596"/>
      <c r="Y83" s="548">
        <f>+IF('請求入力欄'!N80="","",'請求入力欄'!N80)</f>
      </c>
      <c r="Z83" s="549"/>
      <c r="AA83" s="549"/>
      <c r="AB83" s="549"/>
      <c r="AC83" s="549"/>
      <c r="AD83" s="549"/>
      <c r="AE83" s="549"/>
      <c r="AF83" s="549"/>
      <c r="AG83" s="550"/>
      <c r="AH83" s="54"/>
      <c r="AI83" s="4"/>
      <c r="AJ83" s="4"/>
      <c r="AK83" s="4"/>
      <c r="AL83" s="4"/>
      <c r="AM83" s="4"/>
      <c r="AN83" s="4"/>
      <c r="AO83" s="4"/>
      <c r="AP83" s="45"/>
    </row>
    <row r="84" spans="2:42" ht="18" customHeight="1">
      <c r="B84" s="592">
        <f>+IF('請求入力欄'!D81="","",'請求入力欄'!D81)</f>
      </c>
      <c r="C84" s="593"/>
      <c r="D84" s="594"/>
      <c r="E84" s="204"/>
      <c r="F84" s="601">
        <f>+IF('請求入力欄'!K81="","",'請求入力欄'!K81)</f>
      </c>
      <c r="G84" s="601"/>
      <c r="H84" s="601"/>
      <c r="I84" s="601"/>
      <c r="J84" s="601"/>
      <c r="K84" s="601"/>
      <c r="L84" s="601"/>
      <c r="M84" s="601"/>
      <c r="N84" s="601"/>
      <c r="O84" s="601"/>
      <c r="P84" s="205"/>
      <c r="Q84" s="597">
        <f>+IF('請求入力欄'!L81="","",'請求入力欄'!L81)</f>
      </c>
      <c r="R84" s="598"/>
      <c r="S84" s="598"/>
      <c r="T84" s="598"/>
      <c r="U84" s="595">
        <f>+IF('請求入力欄'!M81="","",'請求入力欄'!M81)</f>
      </c>
      <c r="V84" s="595"/>
      <c r="W84" s="595"/>
      <c r="X84" s="596"/>
      <c r="Y84" s="548">
        <f>+IF('請求入力欄'!N81="","",'請求入力欄'!N81)</f>
      </c>
      <c r="Z84" s="549"/>
      <c r="AA84" s="549"/>
      <c r="AB84" s="549"/>
      <c r="AC84" s="549"/>
      <c r="AD84" s="549"/>
      <c r="AE84" s="549"/>
      <c r="AF84" s="549"/>
      <c r="AG84" s="550"/>
      <c r="AH84" s="48"/>
      <c r="AI84" s="127"/>
      <c r="AJ84" s="127"/>
      <c r="AK84" s="127"/>
      <c r="AL84" s="127"/>
      <c r="AM84" s="127"/>
      <c r="AN84" s="127"/>
      <c r="AO84" s="127"/>
      <c r="AP84" s="47"/>
    </row>
    <row r="85" spans="2:42" ht="26.25" customHeight="1">
      <c r="B85" s="40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42" t="s">
        <v>248</v>
      </c>
      <c r="R85" s="443"/>
      <c r="S85" s="443"/>
      <c r="T85" s="444"/>
      <c r="U85" s="51" t="s">
        <v>2</v>
      </c>
      <c r="V85" s="52"/>
      <c r="W85" s="52"/>
      <c r="X85" s="53"/>
      <c r="Y85" s="490">
        <f>SUM(Y76:AG84)</f>
        <v>0</v>
      </c>
      <c r="Z85" s="491"/>
      <c r="AA85" s="491"/>
      <c r="AB85" s="491"/>
      <c r="AC85" s="491"/>
      <c r="AD85" s="491"/>
      <c r="AE85" s="491"/>
      <c r="AF85" s="491"/>
      <c r="AG85" s="492"/>
      <c r="AH85" s="496" t="s">
        <v>32</v>
      </c>
      <c r="AI85" s="496"/>
      <c r="AJ85" s="496"/>
      <c r="AK85" s="496"/>
      <c r="AL85" s="496"/>
      <c r="AM85" s="496"/>
      <c r="AN85" s="496"/>
      <c r="AO85" s="496"/>
      <c r="AP85" s="497"/>
    </row>
    <row r="86" spans="2:42" ht="26.25" customHeight="1" thickBot="1"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"/>
      <c r="N86" s="4"/>
      <c r="O86" s="4"/>
      <c r="P86" s="4"/>
      <c r="Q86" s="261"/>
      <c r="R86" s="445">
        <f>'請求入力欄'!K83</f>
        <v>0.08</v>
      </c>
      <c r="S86" s="445"/>
      <c r="T86" s="446"/>
      <c r="U86" s="72" t="s">
        <v>29</v>
      </c>
      <c r="V86" s="73"/>
      <c r="W86" s="73"/>
      <c r="X86" s="74"/>
      <c r="Y86" s="493">
        <f>ROUNDDOWN(Y85*R86,0)</f>
        <v>0</v>
      </c>
      <c r="Z86" s="494"/>
      <c r="AA86" s="494"/>
      <c r="AB86" s="494"/>
      <c r="AC86" s="494"/>
      <c r="AD86" s="494"/>
      <c r="AE86" s="494"/>
      <c r="AF86" s="494"/>
      <c r="AG86" s="495"/>
      <c r="AH86" s="498">
        <f>SUM(Y85:AG86)</f>
        <v>0</v>
      </c>
      <c r="AI86" s="499"/>
      <c r="AJ86" s="499"/>
      <c r="AK86" s="499"/>
      <c r="AL86" s="499"/>
      <c r="AM86" s="499"/>
      <c r="AN86" s="499"/>
      <c r="AO86" s="499"/>
      <c r="AP86" s="500"/>
    </row>
    <row r="87" spans="2:42" ht="17.25" customHeight="1" thickTop="1">
      <c r="B87" s="568" t="s">
        <v>27</v>
      </c>
      <c r="C87" s="39"/>
      <c r="D87" s="4"/>
      <c r="E87" s="4"/>
      <c r="F87" s="4"/>
      <c r="G87" s="4"/>
      <c r="H87" s="4"/>
      <c r="I87" s="4"/>
      <c r="J87" s="4"/>
      <c r="K87" s="4"/>
      <c r="L87" s="4"/>
      <c r="M87" s="569" t="s">
        <v>28</v>
      </c>
      <c r="N87" s="570"/>
      <c r="O87" s="570"/>
      <c r="P87" s="570"/>
      <c r="Q87" s="570"/>
      <c r="R87" s="570"/>
      <c r="S87" s="570"/>
      <c r="T87" s="570"/>
      <c r="U87" s="570"/>
      <c r="V87" s="570" t="s">
        <v>29</v>
      </c>
      <c r="W87" s="570"/>
      <c r="X87" s="570"/>
      <c r="Y87" s="571"/>
      <c r="Z87" s="571"/>
      <c r="AA87" s="571"/>
      <c r="AB87" s="571"/>
      <c r="AC87" s="572"/>
      <c r="AD87" s="573" t="s">
        <v>30</v>
      </c>
      <c r="AE87" s="574"/>
      <c r="AF87" s="574"/>
      <c r="AG87" s="575"/>
      <c r="AH87" s="44"/>
      <c r="AI87" s="43"/>
      <c r="AJ87" s="60"/>
      <c r="AK87" s="132"/>
      <c r="AL87" s="43"/>
      <c r="AM87" s="60"/>
      <c r="AN87" s="132"/>
      <c r="AO87" s="59"/>
      <c r="AP87" s="60"/>
    </row>
    <row r="88" spans="2:42" ht="17.25" customHeight="1">
      <c r="B88" s="568"/>
      <c r="C88" s="14"/>
      <c r="D88" s="6"/>
      <c r="E88" s="6" t="s">
        <v>22</v>
      </c>
      <c r="F88" s="6"/>
      <c r="G88" s="6"/>
      <c r="H88" s="6"/>
      <c r="I88" s="6"/>
      <c r="J88" s="6"/>
      <c r="K88" s="6"/>
      <c r="L88" s="6" t="s">
        <v>24</v>
      </c>
      <c r="M88" s="576"/>
      <c r="N88" s="447"/>
      <c r="O88" s="512"/>
      <c r="P88" s="514"/>
      <c r="Q88" s="447"/>
      <c r="R88" s="512"/>
      <c r="S88" s="514"/>
      <c r="T88" s="447"/>
      <c r="U88" s="512"/>
      <c r="V88" s="514"/>
      <c r="W88" s="512"/>
      <c r="X88" s="514"/>
      <c r="Y88" s="447"/>
      <c r="Z88" s="512"/>
      <c r="AA88" s="514"/>
      <c r="AB88" s="447"/>
      <c r="AC88" s="533"/>
      <c r="AD88" s="578" t="s">
        <v>31</v>
      </c>
      <c r="AE88" s="579"/>
      <c r="AF88" s="579"/>
      <c r="AG88" s="580"/>
      <c r="AH88" s="35"/>
      <c r="AI88" s="79"/>
      <c r="AJ88" s="61"/>
      <c r="AK88" s="133"/>
      <c r="AL88" s="79"/>
      <c r="AM88" s="61"/>
      <c r="AN88" s="133"/>
      <c r="AO88" s="79"/>
      <c r="AP88" s="61"/>
    </row>
    <row r="89" spans="2:42" ht="17.25" customHeight="1" thickBot="1">
      <c r="B89" s="568"/>
      <c r="C89" s="126" t="s">
        <v>80</v>
      </c>
      <c r="D89" s="5"/>
      <c r="E89" s="5"/>
      <c r="F89" s="5"/>
      <c r="G89" s="5"/>
      <c r="H89" s="5"/>
      <c r="I89" s="5"/>
      <c r="J89" s="5"/>
      <c r="K89" s="5"/>
      <c r="L89" s="5"/>
      <c r="M89" s="577"/>
      <c r="N89" s="448"/>
      <c r="O89" s="513"/>
      <c r="P89" s="515"/>
      <c r="Q89" s="448"/>
      <c r="R89" s="513"/>
      <c r="S89" s="515"/>
      <c r="T89" s="448"/>
      <c r="U89" s="513"/>
      <c r="V89" s="515"/>
      <c r="W89" s="513"/>
      <c r="X89" s="515"/>
      <c r="Y89" s="448"/>
      <c r="Z89" s="513"/>
      <c r="AA89" s="515"/>
      <c r="AB89" s="448"/>
      <c r="AC89" s="534"/>
      <c r="AD89" s="581" t="s">
        <v>2</v>
      </c>
      <c r="AE89" s="582"/>
      <c r="AF89" s="582"/>
      <c r="AG89" s="583"/>
      <c r="AH89" s="35"/>
      <c r="AI89" s="79"/>
      <c r="AJ89" s="61"/>
      <c r="AK89" s="133"/>
      <c r="AL89" s="79"/>
      <c r="AM89" s="61"/>
      <c r="AN89" s="133"/>
      <c r="AO89" s="79"/>
      <c r="AP89" s="61"/>
    </row>
    <row r="90" spans="2:42" ht="17.25" customHeight="1">
      <c r="B90" s="568"/>
      <c r="C90" s="34"/>
      <c r="D90" s="4"/>
      <c r="E90" s="4"/>
      <c r="F90" s="4"/>
      <c r="G90" s="4"/>
      <c r="H90" s="4"/>
      <c r="I90" s="4"/>
      <c r="J90" s="4"/>
      <c r="K90" s="4"/>
      <c r="L90" s="55"/>
      <c r="M90" s="584" t="s">
        <v>42</v>
      </c>
      <c r="N90" s="585"/>
      <c r="O90" s="585"/>
      <c r="P90" s="585"/>
      <c r="Q90" s="586" t="s">
        <v>43</v>
      </c>
      <c r="R90" s="587"/>
      <c r="S90" s="587"/>
      <c r="T90" s="587"/>
      <c r="U90" s="588" t="s">
        <v>52</v>
      </c>
      <c r="V90" s="587"/>
      <c r="W90" s="587"/>
      <c r="X90" s="587"/>
      <c r="Y90" s="587"/>
      <c r="Z90" s="587"/>
      <c r="AA90" s="587"/>
      <c r="AB90" s="587"/>
      <c r="AC90" s="587"/>
      <c r="AD90" s="589" t="s">
        <v>3</v>
      </c>
      <c r="AE90" s="590"/>
      <c r="AF90" s="590"/>
      <c r="AG90" s="591"/>
      <c r="AH90" s="58"/>
      <c r="AI90" s="57"/>
      <c r="AJ90" s="62"/>
      <c r="AK90" s="134"/>
      <c r="AL90" s="57"/>
      <c r="AM90" s="62"/>
      <c r="AN90" s="134"/>
      <c r="AO90" s="57"/>
      <c r="AP90" s="62"/>
    </row>
    <row r="91" spans="2:42" ht="19.5" customHeight="1">
      <c r="B91" s="563" t="s">
        <v>21</v>
      </c>
      <c r="C91" s="564"/>
      <c r="D91" s="565"/>
      <c r="E91" s="551" t="s">
        <v>16</v>
      </c>
      <c r="F91" s="552"/>
      <c r="G91" s="552"/>
      <c r="H91" s="552"/>
      <c r="I91" s="552"/>
      <c r="J91" s="552"/>
      <c r="K91" s="552"/>
      <c r="L91" s="552"/>
      <c r="M91" s="553" t="s">
        <v>44</v>
      </c>
      <c r="N91" s="554"/>
      <c r="O91" s="554"/>
      <c r="P91" s="554"/>
      <c r="Q91" s="555"/>
      <c r="R91" s="525"/>
      <c r="S91" s="525"/>
      <c r="T91" s="525"/>
      <c r="U91" s="559" t="s">
        <v>53</v>
      </c>
      <c r="V91" s="525"/>
      <c r="W91" s="525"/>
      <c r="X91" s="525"/>
      <c r="Y91" s="510"/>
      <c r="Z91" s="511"/>
      <c r="AA91" s="511"/>
      <c r="AB91" s="511"/>
      <c r="AC91" s="511"/>
      <c r="AD91" s="529">
        <v>4120</v>
      </c>
      <c r="AE91" s="530"/>
      <c r="AF91" s="530"/>
      <c r="AG91" s="531" t="s">
        <v>60</v>
      </c>
      <c r="AH91" s="531"/>
      <c r="AI91" s="531"/>
      <c r="AJ91" s="532"/>
      <c r="AK91" s="56"/>
      <c r="AL91" s="33"/>
      <c r="AM91" s="33"/>
      <c r="AN91" s="33"/>
      <c r="AO91" s="33"/>
      <c r="AP91" s="63"/>
    </row>
    <row r="92" spans="2:42" ht="19.5" customHeight="1">
      <c r="B92" s="551"/>
      <c r="C92" s="552"/>
      <c r="D92" s="552"/>
      <c r="E92" s="70"/>
      <c r="F92" s="130"/>
      <c r="G92" s="130"/>
      <c r="H92" s="130"/>
      <c r="I92" s="130"/>
      <c r="J92" s="130"/>
      <c r="K92" s="130"/>
      <c r="L92" s="50"/>
      <c r="M92" s="553" t="s">
        <v>45</v>
      </c>
      <c r="N92" s="554"/>
      <c r="O92" s="554"/>
      <c r="P92" s="554"/>
      <c r="Q92" s="555"/>
      <c r="R92" s="525"/>
      <c r="S92" s="525"/>
      <c r="T92" s="525"/>
      <c r="U92" s="559" t="s">
        <v>54</v>
      </c>
      <c r="V92" s="525"/>
      <c r="W92" s="525"/>
      <c r="X92" s="525"/>
      <c r="Y92" s="510"/>
      <c r="Z92" s="511"/>
      <c r="AA92" s="511"/>
      <c r="AB92" s="511"/>
      <c r="AC92" s="511"/>
      <c r="AD92" s="538">
        <v>4140</v>
      </c>
      <c r="AE92" s="539"/>
      <c r="AF92" s="539"/>
      <c r="AG92" s="470" t="s">
        <v>61</v>
      </c>
      <c r="AH92" s="470"/>
      <c r="AI92" s="470"/>
      <c r="AJ92" s="471"/>
      <c r="AK92" s="15"/>
      <c r="AL92" s="16"/>
      <c r="AM92" s="16"/>
      <c r="AN92" s="16"/>
      <c r="AO92" s="16"/>
      <c r="AP92" s="64"/>
    </row>
    <row r="93" spans="2:42" ht="19.5" customHeight="1">
      <c r="B93" s="551"/>
      <c r="C93" s="552"/>
      <c r="D93" s="552"/>
      <c r="E93" s="70"/>
      <c r="F93" s="130"/>
      <c r="G93" s="130"/>
      <c r="H93" s="130"/>
      <c r="I93" s="130"/>
      <c r="J93" s="130"/>
      <c r="K93" s="130"/>
      <c r="L93" s="50"/>
      <c r="M93" s="553" t="s">
        <v>46</v>
      </c>
      <c r="N93" s="554"/>
      <c r="O93" s="554"/>
      <c r="P93" s="554"/>
      <c r="Q93" s="555"/>
      <c r="R93" s="525"/>
      <c r="S93" s="525"/>
      <c r="T93" s="525"/>
      <c r="U93" s="559" t="s">
        <v>55</v>
      </c>
      <c r="V93" s="525"/>
      <c r="W93" s="525"/>
      <c r="X93" s="525"/>
      <c r="Y93" s="510"/>
      <c r="Z93" s="511"/>
      <c r="AA93" s="511"/>
      <c r="AB93" s="511"/>
      <c r="AC93" s="511"/>
      <c r="AD93" s="566">
        <v>4150</v>
      </c>
      <c r="AE93" s="567"/>
      <c r="AF93" s="567"/>
      <c r="AG93" s="472" t="s">
        <v>62</v>
      </c>
      <c r="AH93" s="472"/>
      <c r="AI93" s="472"/>
      <c r="AJ93" s="473"/>
      <c r="AK93" s="17"/>
      <c r="AL93" s="18"/>
      <c r="AM93" s="18"/>
      <c r="AN93" s="18"/>
      <c r="AO93" s="18"/>
      <c r="AP93" s="65"/>
    </row>
    <row r="94" spans="2:42" ht="19.5" customHeight="1">
      <c r="B94" s="551"/>
      <c r="C94" s="552"/>
      <c r="D94" s="552"/>
      <c r="E94" s="70"/>
      <c r="F94" s="130"/>
      <c r="G94" s="130"/>
      <c r="H94" s="130"/>
      <c r="I94" s="130"/>
      <c r="J94" s="130"/>
      <c r="K94" s="130"/>
      <c r="L94" s="50"/>
      <c r="M94" s="553" t="s">
        <v>47</v>
      </c>
      <c r="N94" s="554"/>
      <c r="O94" s="554"/>
      <c r="P94" s="554"/>
      <c r="Q94" s="555"/>
      <c r="R94" s="525"/>
      <c r="S94" s="525"/>
      <c r="T94" s="525"/>
      <c r="U94" s="559" t="s">
        <v>56</v>
      </c>
      <c r="V94" s="525"/>
      <c r="W94" s="525"/>
      <c r="X94" s="525"/>
      <c r="Y94" s="526"/>
      <c r="Z94" s="526"/>
      <c r="AA94" s="526"/>
      <c r="AB94" s="526"/>
      <c r="AC94" s="526"/>
      <c r="AD94" s="19"/>
      <c r="AE94" s="19"/>
      <c r="AF94" s="19"/>
      <c r="AG94" s="19"/>
      <c r="AH94" s="19"/>
      <c r="AI94" s="19"/>
      <c r="AJ94" s="20"/>
      <c r="AK94" s="560" t="s">
        <v>63</v>
      </c>
      <c r="AL94" s="561"/>
      <c r="AM94" s="561" t="s">
        <v>64</v>
      </c>
      <c r="AN94" s="561"/>
      <c r="AO94" s="561" t="s">
        <v>65</v>
      </c>
      <c r="AP94" s="562"/>
    </row>
    <row r="95" spans="2:42" ht="19.5" customHeight="1">
      <c r="B95" s="551"/>
      <c r="C95" s="552"/>
      <c r="D95" s="552"/>
      <c r="E95" s="70"/>
      <c r="F95" s="130"/>
      <c r="G95" s="130"/>
      <c r="H95" s="130"/>
      <c r="I95" s="130"/>
      <c r="J95" s="130"/>
      <c r="K95" s="130"/>
      <c r="L95" s="50"/>
      <c r="M95" s="553" t="s">
        <v>48</v>
      </c>
      <c r="N95" s="554"/>
      <c r="O95" s="554"/>
      <c r="P95" s="554"/>
      <c r="Q95" s="555"/>
      <c r="R95" s="525"/>
      <c r="S95" s="525"/>
      <c r="T95" s="525"/>
      <c r="U95" s="559" t="s">
        <v>57</v>
      </c>
      <c r="V95" s="525"/>
      <c r="W95" s="525"/>
      <c r="X95" s="525"/>
      <c r="Y95" s="526"/>
      <c r="Z95" s="526"/>
      <c r="AA95" s="526"/>
      <c r="AB95" s="526"/>
      <c r="AC95" s="526"/>
      <c r="AD95" s="21"/>
      <c r="AE95" s="21"/>
      <c r="AF95" s="21"/>
      <c r="AG95" s="21"/>
      <c r="AH95" s="21"/>
      <c r="AI95" s="21"/>
      <c r="AJ95" s="22"/>
      <c r="AK95" s="474">
        <v>0</v>
      </c>
      <c r="AL95" s="468"/>
      <c r="AM95" s="468">
        <v>4</v>
      </c>
      <c r="AN95" s="468"/>
      <c r="AO95" s="468">
        <v>0</v>
      </c>
      <c r="AP95" s="469"/>
    </row>
    <row r="96" spans="2:42" ht="19.5" customHeight="1">
      <c r="B96" s="551"/>
      <c r="C96" s="552"/>
      <c r="D96" s="552"/>
      <c r="E96" s="70"/>
      <c r="F96" s="130"/>
      <c r="G96" s="130"/>
      <c r="H96" s="130"/>
      <c r="I96" s="130"/>
      <c r="J96" s="130"/>
      <c r="K96" s="130"/>
      <c r="L96" s="50"/>
      <c r="M96" s="553" t="s">
        <v>49</v>
      </c>
      <c r="N96" s="554"/>
      <c r="O96" s="554"/>
      <c r="P96" s="554"/>
      <c r="Q96" s="555"/>
      <c r="R96" s="525"/>
      <c r="S96" s="525"/>
      <c r="T96" s="525"/>
      <c r="U96" s="559" t="s">
        <v>58</v>
      </c>
      <c r="V96" s="525"/>
      <c r="W96" s="525"/>
      <c r="X96" s="525"/>
      <c r="Y96" s="526"/>
      <c r="Z96" s="526"/>
      <c r="AA96" s="526"/>
      <c r="AB96" s="526"/>
      <c r="AC96" s="526"/>
      <c r="AD96" s="21"/>
      <c r="AE96" s="21"/>
      <c r="AF96" s="21"/>
      <c r="AG96" s="21"/>
      <c r="AH96" s="21"/>
      <c r="AI96" s="21"/>
      <c r="AJ96" s="22"/>
      <c r="AK96" s="474">
        <v>1</v>
      </c>
      <c r="AL96" s="468"/>
      <c r="AM96" s="468">
        <v>6</v>
      </c>
      <c r="AN96" s="468"/>
      <c r="AO96" s="468">
        <v>1</v>
      </c>
      <c r="AP96" s="469"/>
    </row>
    <row r="97" spans="2:42" ht="19.5" customHeight="1">
      <c r="B97" s="551"/>
      <c r="C97" s="552"/>
      <c r="D97" s="552"/>
      <c r="E97" s="70"/>
      <c r="F97" s="130"/>
      <c r="G97" s="130"/>
      <c r="H97" s="130"/>
      <c r="I97" s="130"/>
      <c r="J97" s="130"/>
      <c r="K97" s="130"/>
      <c r="L97" s="50"/>
      <c r="M97" s="553" t="s">
        <v>258</v>
      </c>
      <c r="N97" s="554"/>
      <c r="O97" s="554"/>
      <c r="P97" s="554"/>
      <c r="Q97" s="555"/>
      <c r="R97" s="525"/>
      <c r="S97" s="525"/>
      <c r="T97" s="525"/>
      <c r="U97" s="559" t="s">
        <v>59</v>
      </c>
      <c r="V97" s="525"/>
      <c r="W97" s="525"/>
      <c r="X97" s="525"/>
      <c r="Y97" s="526"/>
      <c r="Z97" s="526"/>
      <c r="AA97" s="526"/>
      <c r="AB97" s="526"/>
      <c r="AC97" s="526"/>
      <c r="AD97" s="21"/>
      <c r="AE97" s="21"/>
      <c r="AF97" s="21"/>
      <c r="AG97" s="21"/>
      <c r="AH97" s="21"/>
      <c r="AI97" s="21"/>
      <c r="AJ97" s="22"/>
      <c r="AK97" s="474">
        <v>2</v>
      </c>
      <c r="AL97" s="468"/>
      <c r="AM97" s="468">
        <v>7</v>
      </c>
      <c r="AN97" s="468"/>
      <c r="AO97" s="468">
        <v>2</v>
      </c>
      <c r="AP97" s="469"/>
    </row>
    <row r="98" spans="2:42" ht="19.5" customHeight="1">
      <c r="B98" s="551"/>
      <c r="C98" s="552"/>
      <c r="D98" s="552"/>
      <c r="E98" s="70"/>
      <c r="F98" s="130"/>
      <c r="G98" s="130"/>
      <c r="H98" s="130"/>
      <c r="I98" s="130"/>
      <c r="J98" s="130"/>
      <c r="K98" s="130"/>
      <c r="L98" s="50"/>
      <c r="M98" s="553" t="s">
        <v>50</v>
      </c>
      <c r="N98" s="554"/>
      <c r="O98" s="554"/>
      <c r="P98" s="554"/>
      <c r="Q98" s="555"/>
      <c r="R98" s="525"/>
      <c r="S98" s="525"/>
      <c r="T98" s="525"/>
      <c r="U98" s="525"/>
      <c r="V98" s="525"/>
      <c r="W98" s="525"/>
      <c r="X98" s="525"/>
      <c r="Y98" s="526"/>
      <c r="Z98" s="526"/>
      <c r="AA98" s="526"/>
      <c r="AB98" s="526"/>
      <c r="AC98" s="526"/>
      <c r="AD98" s="21"/>
      <c r="AE98" s="21"/>
      <c r="AF98" s="21"/>
      <c r="AG98" s="21"/>
      <c r="AH98" s="21"/>
      <c r="AI98" s="21"/>
      <c r="AJ98" s="22"/>
      <c r="AK98" s="474"/>
      <c r="AL98" s="468"/>
      <c r="AM98" s="468"/>
      <c r="AN98" s="468"/>
      <c r="AO98" s="468">
        <v>4</v>
      </c>
      <c r="AP98" s="469"/>
    </row>
    <row r="99" spans="2:42" ht="19.5" customHeight="1">
      <c r="B99" s="551"/>
      <c r="C99" s="552"/>
      <c r="D99" s="552"/>
      <c r="E99" s="70"/>
      <c r="F99" s="130"/>
      <c r="G99" s="130"/>
      <c r="H99" s="130"/>
      <c r="I99" s="130"/>
      <c r="J99" s="130"/>
      <c r="K99" s="130"/>
      <c r="L99" s="50"/>
      <c r="M99" s="556"/>
      <c r="N99" s="554"/>
      <c r="O99" s="554"/>
      <c r="P99" s="554"/>
      <c r="Q99" s="555"/>
      <c r="R99" s="525"/>
      <c r="S99" s="525"/>
      <c r="T99" s="525"/>
      <c r="U99" s="525"/>
      <c r="V99" s="525"/>
      <c r="W99" s="525"/>
      <c r="X99" s="525"/>
      <c r="Y99" s="526"/>
      <c r="Z99" s="526"/>
      <c r="AA99" s="526"/>
      <c r="AB99" s="526"/>
      <c r="AC99" s="526"/>
      <c r="AD99" s="21"/>
      <c r="AE99" s="21"/>
      <c r="AF99" s="21"/>
      <c r="AG99" s="21"/>
      <c r="AH99" s="21"/>
      <c r="AI99" s="21"/>
      <c r="AJ99" s="22"/>
      <c r="AK99" s="474"/>
      <c r="AL99" s="468"/>
      <c r="AM99" s="468"/>
      <c r="AN99" s="468"/>
      <c r="AO99" s="468">
        <v>5</v>
      </c>
      <c r="AP99" s="469"/>
    </row>
    <row r="100" spans="2:42" ht="19.5" customHeight="1">
      <c r="B100" s="551"/>
      <c r="C100" s="552"/>
      <c r="D100" s="552"/>
      <c r="E100" s="70"/>
      <c r="F100" s="130"/>
      <c r="G100" s="130"/>
      <c r="H100" s="130"/>
      <c r="I100" s="130"/>
      <c r="J100" s="130"/>
      <c r="K100" s="130"/>
      <c r="L100" s="50"/>
      <c r="M100" s="553"/>
      <c r="N100" s="554"/>
      <c r="O100" s="554"/>
      <c r="P100" s="554"/>
      <c r="Q100" s="555"/>
      <c r="R100" s="525"/>
      <c r="S100" s="525"/>
      <c r="T100" s="525"/>
      <c r="U100" s="525"/>
      <c r="V100" s="525"/>
      <c r="W100" s="525"/>
      <c r="X100" s="525"/>
      <c r="Y100" s="526"/>
      <c r="Z100" s="526"/>
      <c r="AA100" s="526"/>
      <c r="AB100" s="526"/>
      <c r="AC100" s="526"/>
      <c r="AD100" s="21"/>
      <c r="AE100" s="21"/>
      <c r="AF100" s="21"/>
      <c r="AG100" s="21"/>
      <c r="AH100" s="21"/>
      <c r="AI100" s="21"/>
      <c r="AJ100" s="22"/>
      <c r="AK100" s="474"/>
      <c r="AL100" s="468"/>
      <c r="AM100" s="468"/>
      <c r="AN100" s="468"/>
      <c r="AO100" s="468"/>
      <c r="AP100" s="469"/>
    </row>
    <row r="101" spans="2:42" ht="19.5" customHeight="1">
      <c r="B101" s="540" t="s">
        <v>2</v>
      </c>
      <c r="C101" s="541"/>
      <c r="D101" s="541"/>
      <c r="E101" s="71"/>
      <c r="F101" s="66"/>
      <c r="G101" s="66"/>
      <c r="H101" s="66"/>
      <c r="I101" s="66"/>
      <c r="J101" s="66"/>
      <c r="K101" s="66"/>
      <c r="L101" s="67"/>
      <c r="M101" s="542" t="s">
        <v>51</v>
      </c>
      <c r="N101" s="543"/>
      <c r="O101" s="543"/>
      <c r="P101" s="543"/>
      <c r="Q101" s="544"/>
      <c r="R101" s="545"/>
      <c r="S101" s="545"/>
      <c r="T101" s="545"/>
      <c r="U101" s="545"/>
      <c r="V101" s="545"/>
      <c r="W101" s="545"/>
      <c r="X101" s="545"/>
      <c r="Y101" s="546"/>
      <c r="Z101" s="546"/>
      <c r="AA101" s="546"/>
      <c r="AB101" s="546"/>
      <c r="AC101" s="546"/>
      <c r="AD101" s="23"/>
      <c r="AE101" s="23"/>
      <c r="AF101" s="23"/>
      <c r="AG101" s="23"/>
      <c r="AH101" s="23"/>
      <c r="AI101" s="23"/>
      <c r="AJ101" s="24"/>
      <c r="AK101" s="547"/>
      <c r="AL101" s="527"/>
      <c r="AM101" s="527"/>
      <c r="AN101" s="527"/>
      <c r="AO101" s="527"/>
      <c r="AP101" s="528"/>
    </row>
    <row r="102" spans="2:42" ht="12" customHeight="1">
      <c r="B102" s="68" t="s">
        <v>17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69"/>
      <c r="AD102" s="9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215"/>
    </row>
    <row r="103" spans="2:42" ht="12" customHeight="1">
      <c r="B103" s="1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12"/>
      <c r="AD103" s="11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216"/>
    </row>
    <row r="104" spans="2:42" ht="12" customHeight="1">
      <c r="B104" s="1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12"/>
      <c r="AD104" s="11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216"/>
    </row>
    <row r="105" spans="2:42" ht="12" customHeight="1">
      <c r="B105" s="1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12"/>
      <c r="AD105" s="11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216"/>
    </row>
    <row r="106" spans="2:42" ht="12" customHeight="1">
      <c r="B106" s="1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12"/>
      <c r="AD106" s="11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216"/>
    </row>
    <row r="107" spans="2:42" ht="12" customHeight="1">
      <c r="B107" s="11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12"/>
      <c r="AD107" s="11"/>
      <c r="AE107" s="4"/>
      <c r="AF107" s="4"/>
      <c r="AG107" s="4"/>
      <c r="AH107" s="4"/>
      <c r="AI107" s="4"/>
      <c r="AO107" s="4"/>
      <c r="AP107" s="216"/>
    </row>
    <row r="108" spans="2:42" ht="12" customHeight="1">
      <c r="B108" s="1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12"/>
      <c r="AD108" s="11"/>
      <c r="AE108" s="4"/>
      <c r="AF108" s="4"/>
      <c r="AG108" s="4"/>
      <c r="AH108" s="4"/>
      <c r="AI108" s="4"/>
      <c r="AO108" s="4"/>
      <c r="AP108" s="216"/>
    </row>
    <row r="109" spans="2:42" ht="10.5">
      <c r="B109" s="10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9"/>
      <c r="AD109" s="11"/>
      <c r="AE109" s="4"/>
      <c r="AF109" s="4"/>
      <c r="AG109" s="4"/>
      <c r="AH109" s="4"/>
      <c r="AI109" s="4"/>
      <c r="AO109" s="209"/>
      <c r="AP109" s="217"/>
    </row>
    <row r="110" spans="2:42" ht="10.5">
      <c r="B110" s="557" t="s">
        <v>33</v>
      </c>
      <c r="C110" s="449"/>
      <c r="D110" s="558"/>
      <c r="E110" s="558"/>
      <c r="F110" s="558"/>
      <c r="G110" s="449" t="s">
        <v>34</v>
      </c>
      <c r="H110" s="449"/>
      <c r="I110" s="449"/>
      <c r="J110" s="449" t="s">
        <v>34</v>
      </c>
      <c r="K110" s="449"/>
      <c r="L110" s="449"/>
      <c r="M110" s="449" t="s">
        <v>35</v>
      </c>
      <c r="N110" s="449"/>
      <c r="O110" s="449"/>
      <c r="P110" s="449"/>
      <c r="Q110" s="449"/>
      <c r="R110" s="449"/>
      <c r="S110" s="449"/>
      <c r="T110" s="449"/>
      <c r="U110" s="449"/>
      <c r="V110" s="449" t="s">
        <v>36</v>
      </c>
      <c r="W110" s="449"/>
      <c r="X110" s="449"/>
      <c r="Y110" s="449" t="s">
        <v>37</v>
      </c>
      <c r="Z110" s="449"/>
      <c r="AA110" s="449"/>
      <c r="AB110" s="449" t="s">
        <v>38</v>
      </c>
      <c r="AC110" s="449"/>
      <c r="AD110" s="449"/>
      <c r="AE110" s="449" t="s">
        <v>39</v>
      </c>
      <c r="AF110" s="449"/>
      <c r="AG110" s="449"/>
      <c r="AH110" s="449" t="s">
        <v>41</v>
      </c>
      <c r="AI110" s="449"/>
      <c r="AJ110" s="449"/>
      <c r="AK110" s="449" t="s">
        <v>40</v>
      </c>
      <c r="AL110" s="449"/>
      <c r="AM110" s="449"/>
      <c r="AN110" s="449" t="s">
        <v>66</v>
      </c>
      <c r="AO110" s="449"/>
      <c r="AP110" s="452"/>
    </row>
    <row r="111" spans="2:42" ht="10.5">
      <c r="B111" s="9"/>
      <c r="C111" s="87"/>
      <c r="D111" s="9"/>
      <c r="E111" s="86"/>
      <c r="F111" s="87"/>
      <c r="G111" s="9"/>
      <c r="H111" s="86"/>
      <c r="I111" s="87"/>
      <c r="J111" s="9"/>
      <c r="K111" s="86"/>
      <c r="L111" s="87"/>
      <c r="M111" s="9"/>
      <c r="N111" s="86"/>
      <c r="O111" s="87"/>
      <c r="P111" s="9"/>
      <c r="Q111" s="86"/>
      <c r="R111" s="87"/>
      <c r="S111" s="9"/>
      <c r="T111" s="86"/>
      <c r="U111" s="87"/>
      <c r="V111" s="9"/>
      <c r="W111" s="86"/>
      <c r="X111" s="87"/>
      <c r="Y111" s="9"/>
      <c r="Z111" s="86"/>
      <c r="AA111" s="87"/>
      <c r="AB111" s="9"/>
      <c r="AC111" s="86"/>
      <c r="AD111" s="87"/>
      <c r="AE111" s="9"/>
      <c r="AF111" s="86"/>
      <c r="AG111" s="87"/>
      <c r="AH111" s="9"/>
      <c r="AI111" s="86"/>
      <c r="AJ111" s="87"/>
      <c r="AK111" s="9"/>
      <c r="AL111" s="86"/>
      <c r="AM111" s="87"/>
      <c r="AN111" s="453">
        <f>AN54+1</f>
        <v>2</v>
      </c>
      <c r="AO111" s="454"/>
      <c r="AP111" s="455"/>
    </row>
    <row r="112" spans="2:42" ht="10.5">
      <c r="B112" s="11"/>
      <c r="C112" s="12"/>
      <c r="D112" s="11"/>
      <c r="E112" s="4"/>
      <c r="F112" s="12"/>
      <c r="G112" s="11"/>
      <c r="H112" s="4"/>
      <c r="I112" s="12"/>
      <c r="J112" s="11"/>
      <c r="K112" s="4"/>
      <c r="L112" s="12"/>
      <c r="M112" s="11"/>
      <c r="N112" s="4"/>
      <c r="O112" s="12"/>
      <c r="P112" s="11"/>
      <c r="Q112" s="4"/>
      <c r="R112" s="12"/>
      <c r="S112" s="11"/>
      <c r="T112" s="4"/>
      <c r="U112" s="12"/>
      <c r="V112" s="11"/>
      <c r="W112" s="4"/>
      <c r="X112" s="12"/>
      <c r="Y112" s="11"/>
      <c r="Z112" s="4"/>
      <c r="AA112" s="12"/>
      <c r="AB112" s="11"/>
      <c r="AC112" s="4"/>
      <c r="AD112" s="12"/>
      <c r="AE112" s="11"/>
      <c r="AF112" s="4"/>
      <c r="AG112" s="12"/>
      <c r="AH112" s="11"/>
      <c r="AI112" s="4"/>
      <c r="AJ112" s="12"/>
      <c r="AK112" s="11"/>
      <c r="AL112" s="4"/>
      <c r="AM112" s="12"/>
      <c r="AN112" s="456"/>
      <c r="AO112" s="457"/>
      <c r="AP112" s="458"/>
    </row>
    <row r="113" spans="2:42" ht="10.5">
      <c r="B113" s="11"/>
      <c r="C113" s="12"/>
      <c r="D113" s="11"/>
      <c r="E113" s="4"/>
      <c r="F113" s="12"/>
      <c r="G113" s="11"/>
      <c r="H113" s="4"/>
      <c r="I113" s="12"/>
      <c r="J113" s="11"/>
      <c r="K113" s="4"/>
      <c r="L113" s="12"/>
      <c r="M113" s="11"/>
      <c r="N113" s="4"/>
      <c r="O113" s="12"/>
      <c r="P113" s="11"/>
      <c r="Q113" s="4"/>
      <c r="R113" s="12"/>
      <c r="S113" s="11"/>
      <c r="T113" s="4"/>
      <c r="U113" s="12"/>
      <c r="V113" s="11"/>
      <c r="W113" s="4"/>
      <c r="X113" s="12"/>
      <c r="Y113" s="11"/>
      <c r="Z113" s="4"/>
      <c r="AA113" s="12"/>
      <c r="AB113" s="11"/>
      <c r="AC113" s="4"/>
      <c r="AD113" s="12"/>
      <c r="AE113" s="11"/>
      <c r="AF113" s="4"/>
      <c r="AG113" s="12"/>
      <c r="AH113" s="11"/>
      <c r="AI113" s="4"/>
      <c r="AJ113" s="12"/>
      <c r="AK113" s="11"/>
      <c r="AL113" s="4"/>
      <c r="AM113" s="12"/>
      <c r="AN113" s="456"/>
      <c r="AO113" s="457"/>
      <c r="AP113" s="458"/>
    </row>
    <row r="114" spans="2:42" ht="10.5">
      <c r="B114" s="10"/>
      <c r="C114" s="129"/>
      <c r="D114" s="10"/>
      <c r="E114" s="128"/>
      <c r="F114" s="129"/>
      <c r="G114" s="10"/>
      <c r="H114" s="128"/>
      <c r="I114" s="129"/>
      <c r="J114" s="10"/>
      <c r="K114" s="128"/>
      <c r="L114" s="129"/>
      <c r="M114" s="10"/>
      <c r="N114" s="128"/>
      <c r="O114" s="129"/>
      <c r="P114" s="10"/>
      <c r="Q114" s="128"/>
      <c r="R114" s="129"/>
      <c r="S114" s="10"/>
      <c r="T114" s="128"/>
      <c r="U114" s="129"/>
      <c r="V114" s="10"/>
      <c r="W114" s="128"/>
      <c r="X114" s="129"/>
      <c r="Y114" s="10"/>
      <c r="Z114" s="128"/>
      <c r="AA114" s="129"/>
      <c r="AB114" s="10"/>
      <c r="AC114" s="128"/>
      <c r="AD114" s="129"/>
      <c r="AE114" s="10"/>
      <c r="AF114" s="128"/>
      <c r="AG114" s="129"/>
      <c r="AH114" s="10"/>
      <c r="AI114" s="128"/>
      <c r="AJ114" s="129"/>
      <c r="AK114" s="10"/>
      <c r="AL114" s="128"/>
      <c r="AM114" s="129"/>
      <c r="AN114" s="459"/>
      <c r="AO114" s="460"/>
      <c r="AP114" s="461"/>
    </row>
    <row r="115" ht="12" customHeight="1"/>
    <row r="116" spans="2:42" ht="12" customHeight="1">
      <c r="B116" s="1" t="str">
        <f>+"-kwd-"&amp;E127&amp;G127&amp;I127&amp;K127&amp;M127&amp;O127&amp;Q127&amp;"-"&amp;V127&amp;X127&amp;Z127&amp;AB127&amp;AD127&amp;","&amp;U119&amp;W119&amp;Y119&amp;AA119&amp;AC119&amp;AE119&amp;AG119&amp;","&amp;V128&amp;","&amp;Y142</f>
        <v>-kwd--,1234567,,0</v>
      </c>
      <c r="AJ116" s="25" t="s">
        <v>67</v>
      </c>
      <c r="AK116" s="26"/>
      <c r="AL116" s="26"/>
      <c r="AM116" s="26"/>
      <c r="AN116" s="26"/>
      <c r="AO116" s="26"/>
      <c r="AP116" s="27"/>
    </row>
    <row r="117" spans="36:42" ht="12" customHeight="1">
      <c r="AJ117" s="487" t="s">
        <v>208</v>
      </c>
      <c r="AK117" s="13"/>
      <c r="AL117" s="13"/>
      <c r="AM117" s="13"/>
      <c r="AN117" s="13"/>
      <c r="AO117" s="13"/>
      <c r="AP117" s="28"/>
    </row>
    <row r="118" spans="4:42" ht="12" customHeight="1" thickBot="1">
      <c r="D118" s="607" t="s">
        <v>25</v>
      </c>
      <c r="E118" s="607"/>
      <c r="F118" s="607"/>
      <c r="G118" s="607"/>
      <c r="H118" s="607"/>
      <c r="I118" s="607"/>
      <c r="J118" s="607"/>
      <c r="K118" s="607"/>
      <c r="L118" s="607"/>
      <c r="AJ118" s="488"/>
      <c r="AK118" s="29"/>
      <c r="AL118" s="29"/>
      <c r="AM118" s="29"/>
      <c r="AN118" s="29"/>
      <c r="AO118" s="29"/>
      <c r="AP118" s="30"/>
    </row>
    <row r="119" spans="4:42" ht="21" customHeight="1" thickBot="1" thickTop="1">
      <c r="D119" s="608"/>
      <c r="E119" s="608"/>
      <c r="F119" s="608"/>
      <c r="G119" s="608"/>
      <c r="H119" s="608"/>
      <c r="I119" s="608"/>
      <c r="J119" s="608"/>
      <c r="K119" s="608"/>
      <c r="L119" s="608"/>
      <c r="Q119" s="609" t="s">
        <v>254</v>
      </c>
      <c r="R119" s="610"/>
      <c r="S119" s="610"/>
      <c r="T119" s="611"/>
      <c r="U119" s="612" t="str">
        <f>IF('基本情報入力欄'!$D$15="","",MID('基本情報入力欄'!$D$15,1,1))</f>
        <v>1</v>
      </c>
      <c r="V119" s="600"/>
      <c r="W119" s="599" t="str">
        <f>IF('基本情報入力欄'!$D$15="","",MID('基本情報入力欄'!$D$15,2,1))</f>
        <v>2</v>
      </c>
      <c r="X119" s="600"/>
      <c r="Y119" s="599" t="str">
        <f>IF('基本情報入力欄'!$D$15="","",MID('基本情報入力欄'!$D$15,3,1))</f>
        <v>3</v>
      </c>
      <c r="Z119" s="600"/>
      <c r="AA119" s="599" t="str">
        <f>IF('基本情報入力欄'!$D$15="","",MID('基本情報入力欄'!$D$15,4,1))</f>
        <v>4</v>
      </c>
      <c r="AB119" s="600"/>
      <c r="AC119" s="599" t="str">
        <f>IF('基本情報入力欄'!$D$15="","",MID('基本情報入力欄'!$D$15,5,1))</f>
        <v>5</v>
      </c>
      <c r="AD119" s="600"/>
      <c r="AE119" s="599" t="str">
        <f>IF('基本情報入力欄'!$D$15="","",MID('基本情報入力欄'!$D$15,6,1))</f>
        <v>6</v>
      </c>
      <c r="AF119" s="600"/>
      <c r="AG119" s="599" t="str">
        <f>IF('基本情報入力欄'!$D$15="","",MID('基本情報入力欄'!$D$15,7,1))</f>
        <v>7</v>
      </c>
      <c r="AH119" s="643"/>
      <c r="AI119" s="75" t="s">
        <v>15</v>
      </c>
      <c r="AJ119" s="254"/>
      <c r="AK119" s="254"/>
      <c r="AL119" s="7"/>
      <c r="AM119" s="535">
        <f>'基本情報入力欄'!$D$12</f>
        <v>42551</v>
      </c>
      <c r="AN119" s="536"/>
      <c r="AO119" s="536"/>
      <c r="AP119" s="537"/>
    </row>
    <row r="120" spans="2:42" ht="13.5" customHeight="1" thickTop="1">
      <c r="B120" s="604" t="s">
        <v>110</v>
      </c>
      <c r="C120" s="604"/>
      <c r="D120" s="604"/>
      <c r="E120" s="604"/>
      <c r="F120" s="604"/>
      <c r="G120" s="604"/>
      <c r="H120" s="604"/>
      <c r="I120" s="604"/>
      <c r="J120" s="604"/>
      <c r="K120" s="604"/>
      <c r="L120" s="604"/>
      <c r="M120" s="604"/>
      <c r="N120" s="604"/>
      <c r="O120" s="604"/>
      <c r="Q120" s="605" t="s">
        <v>8</v>
      </c>
      <c r="R120" s="606"/>
      <c r="S120" s="606"/>
      <c r="T120" s="5"/>
      <c r="U120" s="200" t="str">
        <f>IF('基本情報入力欄'!$D$16="","",'基本情報入力欄'!$D$16)</f>
        <v>332-0012</v>
      </c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2"/>
    </row>
    <row r="121" spans="2:42" ht="12" customHeight="1">
      <c r="B121" s="604"/>
      <c r="C121" s="604"/>
      <c r="D121" s="604"/>
      <c r="E121" s="604"/>
      <c r="F121" s="604"/>
      <c r="G121" s="604"/>
      <c r="H121" s="604"/>
      <c r="I121" s="604"/>
      <c r="J121" s="604"/>
      <c r="K121" s="604"/>
      <c r="L121" s="604"/>
      <c r="M121" s="604"/>
      <c r="N121" s="604"/>
      <c r="O121" s="604"/>
      <c r="Q121" s="450" t="s">
        <v>9</v>
      </c>
      <c r="R121" s="451"/>
      <c r="S121" s="451"/>
      <c r="T121" s="4"/>
      <c r="U121" s="201" t="str">
        <f>IF('基本情報入力欄'!$D$17="","",'基本情報入力欄'!$D$17)</f>
        <v>埼玉県川口市本町４－１１－６</v>
      </c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3"/>
    </row>
    <row r="122" spans="17:42" ht="12" customHeight="1">
      <c r="Q122" s="450" t="s">
        <v>10</v>
      </c>
      <c r="R122" s="451"/>
      <c r="S122" s="451"/>
      <c r="T122" s="4"/>
      <c r="U122" s="293" t="str">
        <f>IF('基本情報入力欄'!$D$18="","",'基本情報入力欄'!$D$18)</f>
        <v>川口土木建築工業株式会社</v>
      </c>
      <c r="V122" s="293"/>
      <c r="W122" s="293"/>
      <c r="X122" s="293"/>
      <c r="Y122" s="293"/>
      <c r="Z122" s="293"/>
      <c r="AA122" s="293"/>
      <c r="AB122" s="293"/>
      <c r="AC122" s="293"/>
      <c r="AD122" s="293"/>
      <c r="AE122" s="293"/>
      <c r="AF122" s="293"/>
      <c r="AG122" s="293"/>
      <c r="AH122" s="293"/>
      <c r="AI122" s="293"/>
      <c r="AJ122" s="293"/>
      <c r="AK122" s="293"/>
      <c r="AL122" s="293"/>
      <c r="AM122" s="293"/>
      <c r="AN122" s="201" t="s">
        <v>137</v>
      </c>
      <c r="AO122" s="201"/>
      <c r="AP122" s="203"/>
    </row>
    <row r="123" spans="17:42" ht="12" customHeight="1">
      <c r="Q123" s="450"/>
      <c r="R123" s="451"/>
      <c r="S123" s="451"/>
      <c r="T123" s="4"/>
      <c r="U123" s="293"/>
      <c r="V123" s="293"/>
      <c r="W123" s="293"/>
      <c r="X123" s="293"/>
      <c r="Y123" s="293"/>
      <c r="Z123" s="293"/>
      <c r="AA123" s="293"/>
      <c r="AB123" s="293"/>
      <c r="AC123" s="293"/>
      <c r="AD123" s="293"/>
      <c r="AE123" s="293"/>
      <c r="AF123" s="293"/>
      <c r="AG123" s="293"/>
      <c r="AH123" s="293"/>
      <c r="AI123" s="293"/>
      <c r="AJ123" s="293"/>
      <c r="AK123" s="293"/>
      <c r="AL123" s="293"/>
      <c r="AM123" s="293"/>
      <c r="AN123" s="201"/>
      <c r="AO123" s="201"/>
      <c r="AP123" s="203"/>
    </row>
    <row r="124" spans="2:42" ht="12" customHeight="1">
      <c r="B124" s="91" t="s">
        <v>26</v>
      </c>
      <c r="Q124" s="450" t="s">
        <v>11</v>
      </c>
      <c r="R124" s="451"/>
      <c r="S124" s="451"/>
      <c r="T124" s="4"/>
      <c r="U124" s="201" t="str">
        <f>IF('基本情報入力欄'!$D$19="","",'基本情報入力欄'!$D$19)</f>
        <v>代表太郎</v>
      </c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3"/>
    </row>
    <row r="125" spans="17:42" ht="12" customHeight="1">
      <c r="Q125" s="450" t="s">
        <v>13</v>
      </c>
      <c r="R125" s="451"/>
      <c r="S125" s="451"/>
      <c r="T125" s="4"/>
      <c r="U125" s="201" t="str">
        <f>IF('基本情報入力欄'!$D$20="","",'基本情報入力欄'!$D$20)</f>
        <v>048-224-5111</v>
      </c>
      <c r="V125" s="201"/>
      <c r="W125" s="201"/>
      <c r="X125" s="201"/>
      <c r="Y125" s="201"/>
      <c r="Z125" s="201"/>
      <c r="AA125" s="489" t="s">
        <v>14</v>
      </c>
      <c r="AB125" s="489"/>
      <c r="AC125" s="489"/>
      <c r="AD125" s="201"/>
      <c r="AE125" s="201" t="str">
        <f>IF('基本情報入力欄'!$D$21="","",'基本情報入力欄'!$D$21)</f>
        <v>048-224-5118</v>
      </c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3"/>
    </row>
    <row r="126" spans="2:42" ht="12" customHeight="1" thickBot="1">
      <c r="B126" s="649" t="s">
        <v>261</v>
      </c>
      <c r="C126" s="649"/>
      <c r="Q126" s="450"/>
      <c r="R126" s="451"/>
      <c r="S126" s="451"/>
      <c r="T126" s="4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440" t="s">
        <v>210</v>
      </c>
      <c r="AO126" s="440"/>
      <c r="AP126" s="441"/>
    </row>
    <row r="127" spans="2:42" ht="17.25" customHeight="1" thickTop="1">
      <c r="B127" s="268">
        <f>IF('請求入力欄'!$D125="","",MID('請求入力欄'!$D125,1,1))</f>
      </c>
      <c r="C127" s="269">
        <f>IF('請求入力欄'!$D125="","",MID('請求入力欄'!$D125,2,1))</f>
      </c>
      <c r="D127" s="270">
        <f>IF('請求入力欄'!$D125="","",MID('請求入力欄'!$D125,3,1))</f>
      </c>
      <c r="E127" s="603">
        <f>IF('請求入力欄'!$D125="","",MID('請求入力欄'!$D125,4,1))</f>
      </c>
      <c r="F127" s="603"/>
      <c r="G127" s="603">
        <f>IF('請求入力欄'!$D125="","",MID('請求入力欄'!$D125,5,1))</f>
      </c>
      <c r="H127" s="603"/>
      <c r="I127" s="603">
        <f>IF('請求入力欄'!$D125="","",MID('請求入力欄'!$D125,6,1))</f>
      </c>
      <c r="J127" s="603"/>
      <c r="K127" s="603">
        <f>IF('請求入力欄'!$D125="","",MID('請求入力欄'!$D125,7,1))</f>
      </c>
      <c r="L127" s="603"/>
      <c r="M127" s="603">
        <f>IF('請求入力欄'!$D125="","",MID('請求入力欄'!$D125,8,1))</f>
      </c>
      <c r="N127" s="603"/>
      <c r="O127" s="603">
        <f>IF('請求入力欄'!$D125="","",MID('請求入力欄'!$D125,9,1))</f>
      </c>
      <c r="P127" s="603"/>
      <c r="Q127" s="475">
        <f>IF('請求入力欄'!$D125="","",MID('請求入力欄'!$D125,10,1))</f>
      </c>
      <c r="R127" s="476"/>
      <c r="S127" s="92" t="s">
        <v>4</v>
      </c>
      <c r="T127" s="131"/>
      <c r="U127" s="49"/>
      <c r="V127" s="516">
        <f>IF('請求入力欄'!$D127="","",MID('請求入力欄'!$K127,1,1))</f>
      </c>
      <c r="W127" s="517"/>
      <c r="X127" s="517">
        <f>IF('請求入力欄'!$D127="","",MID('請求入力欄'!$K127,2,1))</f>
      </c>
      <c r="Y127" s="517"/>
      <c r="Z127" s="517">
        <f>IF('請求入力欄'!$D127="","",MID('請求入力欄'!$K127,3,1))</f>
      </c>
      <c r="AA127" s="517"/>
      <c r="AB127" s="517">
        <f>IF('請求入力欄'!$D127="","",MID('請求入力欄'!$K127,4,1))</f>
      </c>
      <c r="AC127" s="517"/>
      <c r="AD127" s="517">
        <f>IF('請求入力欄'!$D127="","",MID('請求入力欄'!$K127,5,1))</f>
      </c>
      <c r="AE127" s="518"/>
      <c r="AF127" s="519" t="s">
        <v>0</v>
      </c>
      <c r="AG127" s="520"/>
      <c r="AH127" s="520"/>
      <c r="AI127" s="521"/>
      <c r="AJ127" s="462">
        <f>'請求入力欄'!O152</f>
        <v>0</v>
      </c>
      <c r="AK127" s="463"/>
      <c r="AL127" s="463"/>
      <c r="AM127" s="463"/>
      <c r="AN127" s="463"/>
      <c r="AO127" s="463"/>
      <c r="AP127" s="464"/>
    </row>
    <row r="128" spans="2:42" ht="17.25" customHeight="1">
      <c r="B128" s="36" t="s">
        <v>5</v>
      </c>
      <c r="C128" s="477">
        <f>'請求入力欄'!D126</f>
        <v>0</v>
      </c>
      <c r="D128" s="477"/>
      <c r="E128" s="477"/>
      <c r="F128" s="477"/>
      <c r="G128" s="477"/>
      <c r="H128" s="477"/>
      <c r="I128" s="477"/>
      <c r="J128" s="477"/>
      <c r="K128" s="477"/>
      <c r="L128" s="477"/>
      <c r="M128" s="477"/>
      <c r="N128" s="477"/>
      <c r="O128" s="477"/>
      <c r="P128" s="477"/>
      <c r="Q128" s="477"/>
      <c r="R128" s="478"/>
      <c r="S128" s="481" t="s">
        <v>211</v>
      </c>
      <c r="T128" s="482"/>
      <c r="U128" s="483"/>
      <c r="V128" s="638">
        <f>IF('請求入力欄'!D128=0,"",'請求入力欄'!D128)</f>
      </c>
      <c r="W128" s="638"/>
      <c r="X128" s="638"/>
      <c r="Y128" s="638"/>
      <c r="Z128" s="638"/>
      <c r="AA128" s="638"/>
      <c r="AB128" s="638"/>
      <c r="AC128" s="638"/>
      <c r="AD128" s="638"/>
      <c r="AE128" s="639"/>
      <c r="AF128" s="522" t="s">
        <v>1</v>
      </c>
      <c r="AG128" s="523"/>
      <c r="AH128" s="523"/>
      <c r="AI128" s="524"/>
      <c r="AJ128" s="501">
        <f>'請求入力欄'!D139</f>
        <v>0</v>
      </c>
      <c r="AK128" s="502"/>
      <c r="AL128" s="502"/>
      <c r="AM128" s="502"/>
      <c r="AN128" s="502"/>
      <c r="AO128" s="502"/>
      <c r="AP128" s="503"/>
    </row>
    <row r="129" spans="2:42" ht="10.5" customHeight="1">
      <c r="B129" s="37"/>
      <c r="C129" s="479"/>
      <c r="D129" s="479"/>
      <c r="E129" s="479"/>
      <c r="F129" s="479"/>
      <c r="G129" s="479"/>
      <c r="H129" s="479"/>
      <c r="I129" s="479"/>
      <c r="J129" s="479"/>
      <c r="K129" s="479"/>
      <c r="L129" s="479"/>
      <c r="M129" s="479"/>
      <c r="N129" s="479"/>
      <c r="O129" s="479"/>
      <c r="P129" s="479"/>
      <c r="Q129" s="479"/>
      <c r="R129" s="480"/>
      <c r="S129" s="484"/>
      <c r="T129" s="485"/>
      <c r="U129" s="486"/>
      <c r="V129" s="640"/>
      <c r="W129" s="640"/>
      <c r="X129" s="640"/>
      <c r="Y129" s="640"/>
      <c r="Z129" s="640"/>
      <c r="AA129" s="640"/>
      <c r="AB129" s="640"/>
      <c r="AC129" s="640"/>
      <c r="AD129" s="640"/>
      <c r="AE129" s="641"/>
      <c r="AF129" s="635" t="s">
        <v>2</v>
      </c>
      <c r="AG129" s="636"/>
      <c r="AH129" s="636"/>
      <c r="AI129" s="637"/>
      <c r="AJ129" s="504">
        <f>SUM(AJ127:AR128)</f>
        <v>0</v>
      </c>
      <c r="AK129" s="505"/>
      <c r="AL129" s="505"/>
      <c r="AM129" s="505"/>
      <c r="AN129" s="505"/>
      <c r="AO129" s="505"/>
      <c r="AP129" s="506"/>
    </row>
    <row r="130" spans="2:42" ht="6.75" customHeight="1">
      <c r="B130" s="625" t="s">
        <v>23</v>
      </c>
      <c r="C130" s="626"/>
      <c r="D130" s="626"/>
      <c r="E130" s="626"/>
      <c r="F130" s="627"/>
      <c r="G130" s="619">
        <f>'請求入力欄'!D141</f>
        <v>0</v>
      </c>
      <c r="H130" s="620"/>
      <c r="I130" s="620"/>
      <c r="J130" s="620"/>
      <c r="K130" s="620"/>
      <c r="L130" s="620"/>
      <c r="M130" s="620"/>
      <c r="N130" s="620"/>
      <c r="O130" s="620"/>
      <c r="P130" s="621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38"/>
      <c r="AD130" s="631"/>
      <c r="AE130" s="632"/>
      <c r="AF130" s="635"/>
      <c r="AG130" s="636"/>
      <c r="AH130" s="636"/>
      <c r="AI130" s="637"/>
      <c r="AJ130" s="507"/>
      <c r="AK130" s="508"/>
      <c r="AL130" s="508"/>
      <c r="AM130" s="508"/>
      <c r="AN130" s="508"/>
      <c r="AO130" s="508"/>
      <c r="AP130" s="509"/>
    </row>
    <row r="131" spans="2:42" ht="17.25" customHeight="1">
      <c r="B131" s="625"/>
      <c r="C131" s="628"/>
      <c r="D131" s="628"/>
      <c r="E131" s="628"/>
      <c r="F131" s="629"/>
      <c r="G131" s="622"/>
      <c r="H131" s="623"/>
      <c r="I131" s="623"/>
      <c r="J131" s="623"/>
      <c r="K131" s="623"/>
      <c r="L131" s="623"/>
      <c r="M131" s="623"/>
      <c r="N131" s="623"/>
      <c r="O131" s="623"/>
      <c r="P131" s="624"/>
      <c r="Q131" s="4"/>
      <c r="R131" s="4"/>
      <c r="S131" s="4"/>
      <c r="T131" s="4" t="s">
        <v>22</v>
      </c>
      <c r="U131" s="4"/>
      <c r="V131" s="4"/>
      <c r="W131" s="4"/>
      <c r="X131" s="4"/>
      <c r="Y131" s="642">
        <f>'請求入力欄'!L139</f>
      </c>
      <c r="Z131" s="642"/>
      <c r="AA131" s="642"/>
      <c r="AB131" s="4" t="s">
        <v>68</v>
      </c>
      <c r="AC131" s="38"/>
      <c r="AD131" s="633"/>
      <c r="AE131" s="634"/>
      <c r="AF131" s="522" t="s">
        <v>3</v>
      </c>
      <c r="AG131" s="523"/>
      <c r="AH131" s="523"/>
      <c r="AI131" s="524"/>
      <c r="AJ131" s="465">
        <f>IF(V128="",0,V128-AJ129)</f>
        <v>0</v>
      </c>
      <c r="AK131" s="466"/>
      <c r="AL131" s="466"/>
      <c r="AM131" s="466"/>
      <c r="AN131" s="466"/>
      <c r="AO131" s="466"/>
      <c r="AP131" s="467"/>
    </row>
    <row r="132" spans="2:42" ht="10.5">
      <c r="B132" s="644" t="s">
        <v>21</v>
      </c>
      <c r="C132" s="616"/>
      <c r="D132" s="616"/>
      <c r="E132" s="616" t="s">
        <v>20</v>
      </c>
      <c r="F132" s="616"/>
      <c r="G132" s="616"/>
      <c r="H132" s="616"/>
      <c r="I132" s="616"/>
      <c r="J132" s="616"/>
      <c r="K132" s="616"/>
      <c r="L132" s="616"/>
      <c r="M132" s="616"/>
      <c r="N132" s="616"/>
      <c r="O132" s="616"/>
      <c r="P132" s="645"/>
      <c r="Q132" s="646" t="s">
        <v>19</v>
      </c>
      <c r="R132" s="647"/>
      <c r="S132" s="647"/>
      <c r="T132" s="647"/>
      <c r="U132" s="648" t="s">
        <v>18</v>
      </c>
      <c r="V132" s="648"/>
      <c r="W132" s="648"/>
      <c r="X132" s="648"/>
      <c r="Y132" s="615" t="s">
        <v>16</v>
      </c>
      <c r="Z132" s="616"/>
      <c r="AA132" s="616"/>
      <c r="AB132" s="617"/>
      <c r="AC132" s="617"/>
      <c r="AD132" s="617"/>
      <c r="AE132" s="617"/>
      <c r="AF132" s="616"/>
      <c r="AG132" s="618"/>
      <c r="AH132" s="192"/>
      <c r="AI132" s="4" t="s">
        <v>17</v>
      </c>
      <c r="AJ132" s="5"/>
      <c r="AK132" s="5"/>
      <c r="AL132" s="5"/>
      <c r="AM132" s="5"/>
      <c r="AN132" s="5"/>
      <c r="AO132" s="5"/>
      <c r="AP132" s="46"/>
    </row>
    <row r="133" spans="2:42" ht="18" customHeight="1">
      <c r="B133" s="592">
        <f>+IF('請求入力欄'!D130="","",'請求入力欄'!D130)</f>
      </c>
      <c r="C133" s="593"/>
      <c r="D133" s="594"/>
      <c r="E133" s="204"/>
      <c r="F133" s="601">
        <f>+IF('請求入力欄'!K130="","",'請求入力欄'!K130)</f>
      </c>
      <c r="G133" s="601"/>
      <c r="H133" s="601"/>
      <c r="I133" s="601"/>
      <c r="J133" s="601"/>
      <c r="K133" s="601"/>
      <c r="L133" s="601"/>
      <c r="M133" s="601"/>
      <c r="N133" s="601"/>
      <c r="O133" s="601"/>
      <c r="P133" s="205"/>
      <c r="Q133" s="602">
        <f>+IF('請求入力欄'!L130="","",'請求入力欄'!L130)</f>
      </c>
      <c r="R133" s="598"/>
      <c r="S133" s="598"/>
      <c r="T133" s="598"/>
      <c r="U133" s="595">
        <f>+IF('請求入力欄'!M130="","",'請求入力欄'!M130)</f>
      </c>
      <c r="V133" s="595"/>
      <c r="W133" s="595"/>
      <c r="X133" s="596"/>
      <c r="Y133" s="548">
        <f>+IF('請求入力欄'!N130="","",'請求入力欄'!N130)</f>
      </c>
      <c r="Z133" s="549"/>
      <c r="AA133" s="549"/>
      <c r="AB133" s="549"/>
      <c r="AC133" s="549"/>
      <c r="AD133" s="549"/>
      <c r="AE133" s="549"/>
      <c r="AF133" s="549"/>
      <c r="AG133" s="550"/>
      <c r="AH133" s="48"/>
      <c r="AI133" s="127"/>
      <c r="AJ133" s="127"/>
      <c r="AK133" s="127"/>
      <c r="AL133" s="127"/>
      <c r="AM133" s="127"/>
      <c r="AN133" s="127"/>
      <c r="AO133" s="127"/>
      <c r="AP133" s="47"/>
    </row>
    <row r="134" spans="2:42" ht="18" customHeight="1">
      <c r="B134" s="592">
        <f>+IF('請求入力欄'!D131="","",'請求入力欄'!D131)</f>
      </c>
      <c r="C134" s="593"/>
      <c r="D134" s="594"/>
      <c r="E134" s="204"/>
      <c r="F134" s="601">
        <f>+IF('請求入力欄'!K131="","",'請求入力欄'!K131)</f>
      </c>
      <c r="G134" s="601"/>
      <c r="H134" s="601"/>
      <c r="I134" s="601"/>
      <c r="J134" s="601"/>
      <c r="K134" s="601"/>
      <c r="L134" s="601"/>
      <c r="M134" s="601"/>
      <c r="N134" s="601"/>
      <c r="O134" s="601"/>
      <c r="P134" s="205"/>
      <c r="Q134" s="597">
        <f>+IF('請求入力欄'!L131="","",'請求入力欄'!L131)</f>
      </c>
      <c r="R134" s="598"/>
      <c r="S134" s="598"/>
      <c r="T134" s="598"/>
      <c r="U134" s="595">
        <f>+IF('請求入力欄'!M131="","",'請求入力欄'!M131)</f>
      </c>
      <c r="V134" s="595"/>
      <c r="W134" s="595"/>
      <c r="X134" s="596"/>
      <c r="Y134" s="548">
        <f>+IF('請求入力欄'!N131="","",'請求入力欄'!N131)</f>
      </c>
      <c r="Z134" s="549"/>
      <c r="AA134" s="549"/>
      <c r="AB134" s="549"/>
      <c r="AC134" s="549"/>
      <c r="AD134" s="549"/>
      <c r="AE134" s="549"/>
      <c r="AF134" s="549"/>
      <c r="AG134" s="550"/>
      <c r="AH134" s="48"/>
      <c r="AI134" s="127"/>
      <c r="AJ134" s="127"/>
      <c r="AK134" s="127"/>
      <c r="AL134" s="127"/>
      <c r="AM134" s="127"/>
      <c r="AN134" s="127"/>
      <c r="AO134" s="127"/>
      <c r="AP134" s="47"/>
    </row>
    <row r="135" spans="2:42" ht="18" customHeight="1">
      <c r="B135" s="592">
        <f>+IF('請求入力欄'!D132="","",'請求入力欄'!D132)</f>
      </c>
      <c r="C135" s="593"/>
      <c r="D135" s="594"/>
      <c r="E135" s="204"/>
      <c r="F135" s="601">
        <f>+IF('請求入力欄'!K132="","",'請求入力欄'!K132)</f>
      </c>
      <c r="G135" s="601"/>
      <c r="H135" s="601"/>
      <c r="I135" s="601"/>
      <c r="J135" s="601"/>
      <c r="K135" s="601"/>
      <c r="L135" s="601"/>
      <c r="M135" s="601"/>
      <c r="N135" s="601"/>
      <c r="O135" s="601"/>
      <c r="P135" s="205"/>
      <c r="Q135" s="597">
        <f>+IF('請求入力欄'!L132="","",'請求入力欄'!L132)</f>
      </c>
      <c r="R135" s="598"/>
      <c r="S135" s="598"/>
      <c r="T135" s="598"/>
      <c r="U135" s="595">
        <f>+IF('請求入力欄'!M132="","",'請求入力欄'!M132)</f>
      </c>
      <c r="V135" s="595"/>
      <c r="W135" s="595"/>
      <c r="X135" s="596"/>
      <c r="Y135" s="548">
        <f>+IF('請求入力欄'!N132="","",'請求入力欄'!N132)</f>
      </c>
      <c r="Z135" s="549"/>
      <c r="AA135" s="549"/>
      <c r="AB135" s="549"/>
      <c r="AC135" s="549"/>
      <c r="AD135" s="549"/>
      <c r="AE135" s="549"/>
      <c r="AF135" s="549"/>
      <c r="AG135" s="550"/>
      <c r="AH135" s="48"/>
      <c r="AI135" s="127"/>
      <c r="AJ135" s="127"/>
      <c r="AK135" s="127"/>
      <c r="AL135" s="127"/>
      <c r="AM135" s="127"/>
      <c r="AN135" s="127"/>
      <c r="AO135" s="127"/>
      <c r="AP135" s="47"/>
    </row>
    <row r="136" spans="2:42" ht="18" customHeight="1">
      <c r="B136" s="592">
        <f>+IF('請求入力欄'!D133="","",'請求入力欄'!D133)</f>
      </c>
      <c r="C136" s="593"/>
      <c r="D136" s="594"/>
      <c r="E136" s="204"/>
      <c r="F136" s="601">
        <f>+IF('請求入力欄'!K133="","",'請求入力欄'!K133)</f>
      </c>
      <c r="G136" s="601"/>
      <c r="H136" s="601"/>
      <c r="I136" s="601"/>
      <c r="J136" s="601"/>
      <c r="K136" s="601"/>
      <c r="L136" s="601"/>
      <c r="M136" s="601"/>
      <c r="N136" s="601"/>
      <c r="O136" s="601"/>
      <c r="P136" s="205"/>
      <c r="Q136" s="597">
        <f>+IF('請求入力欄'!L133="","",'請求入力欄'!L133)</f>
      </c>
      <c r="R136" s="598"/>
      <c r="S136" s="598"/>
      <c r="T136" s="598"/>
      <c r="U136" s="595">
        <f>+IF('請求入力欄'!M133="","",'請求入力欄'!M133)</f>
      </c>
      <c r="V136" s="595"/>
      <c r="W136" s="595"/>
      <c r="X136" s="596"/>
      <c r="Y136" s="548">
        <f>+IF('請求入力欄'!N133="","",'請求入力欄'!N133)</f>
      </c>
      <c r="Z136" s="549"/>
      <c r="AA136" s="549"/>
      <c r="AB136" s="549"/>
      <c r="AC136" s="549"/>
      <c r="AD136" s="549"/>
      <c r="AE136" s="549"/>
      <c r="AF136" s="549"/>
      <c r="AG136" s="550"/>
      <c r="AH136" s="48"/>
      <c r="AI136" s="127"/>
      <c r="AJ136" s="127"/>
      <c r="AK136" s="127"/>
      <c r="AL136" s="127"/>
      <c r="AM136" s="127"/>
      <c r="AN136" s="127"/>
      <c r="AO136" s="127"/>
      <c r="AP136" s="47"/>
    </row>
    <row r="137" spans="2:42" ht="18" customHeight="1">
      <c r="B137" s="592">
        <f>+IF('請求入力欄'!D134="","",'請求入力欄'!D134)</f>
      </c>
      <c r="C137" s="593"/>
      <c r="D137" s="594"/>
      <c r="E137" s="204"/>
      <c r="F137" s="601">
        <f>+IF('請求入力欄'!K134="","",'請求入力欄'!K134)</f>
      </c>
      <c r="G137" s="601"/>
      <c r="H137" s="601"/>
      <c r="I137" s="601"/>
      <c r="J137" s="601"/>
      <c r="K137" s="601"/>
      <c r="L137" s="601"/>
      <c r="M137" s="601"/>
      <c r="N137" s="601"/>
      <c r="O137" s="601"/>
      <c r="P137" s="205"/>
      <c r="Q137" s="597">
        <f>+IF('請求入力欄'!L134="","",'請求入力欄'!L134)</f>
      </c>
      <c r="R137" s="598"/>
      <c r="S137" s="598"/>
      <c r="T137" s="598"/>
      <c r="U137" s="595">
        <f>+IF('請求入力欄'!M134="","",'請求入力欄'!M134)</f>
      </c>
      <c r="V137" s="595"/>
      <c r="W137" s="595"/>
      <c r="X137" s="596"/>
      <c r="Y137" s="548">
        <f>+IF('請求入力欄'!N134="","",'請求入力欄'!N134)</f>
      </c>
      <c r="Z137" s="549"/>
      <c r="AA137" s="549"/>
      <c r="AB137" s="549"/>
      <c r="AC137" s="549"/>
      <c r="AD137" s="549"/>
      <c r="AE137" s="549"/>
      <c r="AF137" s="549"/>
      <c r="AG137" s="550"/>
      <c r="AH137" s="48"/>
      <c r="AI137" s="127"/>
      <c r="AJ137" s="127"/>
      <c r="AK137" s="127"/>
      <c r="AL137" s="127"/>
      <c r="AM137" s="127"/>
      <c r="AN137" s="127"/>
      <c r="AO137" s="127"/>
      <c r="AP137" s="47"/>
    </row>
    <row r="138" spans="2:42" ht="18" customHeight="1">
      <c r="B138" s="592">
        <f>+IF('請求入力欄'!D135="","",'請求入力欄'!D135)</f>
      </c>
      <c r="C138" s="593"/>
      <c r="D138" s="594"/>
      <c r="E138" s="204"/>
      <c r="F138" s="601">
        <f>+IF('請求入力欄'!K135="","",'請求入力欄'!K135)</f>
      </c>
      <c r="G138" s="601"/>
      <c r="H138" s="601"/>
      <c r="I138" s="601"/>
      <c r="J138" s="601"/>
      <c r="K138" s="601"/>
      <c r="L138" s="601"/>
      <c r="M138" s="601"/>
      <c r="N138" s="601"/>
      <c r="O138" s="601"/>
      <c r="P138" s="205"/>
      <c r="Q138" s="597">
        <f>+IF('請求入力欄'!L135="","",'請求入力欄'!L135)</f>
      </c>
      <c r="R138" s="598"/>
      <c r="S138" s="598"/>
      <c r="T138" s="598"/>
      <c r="U138" s="595">
        <f>+IF('請求入力欄'!M135="","",'請求入力欄'!M135)</f>
      </c>
      <c r="V138" s="595"/>
      <c r="W138" s="595"/>
      <c r="X138" s="596"/>
      <c r="Y138" s="548">
        <f>+IF('請求入力欄'!N135="","",'請求入力欄'!N135)</f>
      </c>
      <c r="Z138" s="549"/>
      <c r="AA138" s="549"/>
      <c r="AB138" s="549"/>
      <c r="AC138" s="549"/>
      <c r="AD138" s="549"/>
      <c r="AE138" s="549"/>
      <c r="AF138" s="549"/>
      <c r="AG138" s="550"/>
      <c r="AH138" s="48"/>
      <c r="AI138" s="127"/>
      <c r="AJ138" s="127"/>
      <c r="AK138" s="127"/>
      <c r="AL138" s="127"/>
      <c r="AM138" s="127"/>
      <c r="AN138" s="127"/>
      <c r="AO138" s="127"/>
      <c r="AP138" s="47"/>
    </row>
    <row r="139" spans="2:42" ht="18" customHeight="1">
      <c r="B139" s="592">
        <f>+IF('請求入力欄'!D136="","",'請求入力欄'!D136)</f>
      </c>
      <c r="C139" s="593"/>
      <c r="D139" s="594"/>
      <c r="E139" s="204"/>
      <c r="F139" s="601">
        <f>+IF('請求入力欄'!K136="","",'請求入力欄'!K136)</f>
      </c>
      <c r="G139" s="601"/>
      <c r="H139" s="601"/>
      <c r="I139" s="601"/>
      <c r="J139" s="601"/>
      <c r="K139" s="601"/>
      <c r="L139" s="601"/>
      <c r="M139" s="601"/>
      <c r="N139" s="601"/>
      <c r="O139" s="601"/>
      <c r="P139" s="205"/>
      <c r="Q139" s="597">
        <f>+IF('請求入力欄'!L136="","",'請求入力欄'!L136)</f>
      </c>
      <c r="R139" s="598"/>
      <c r="S139" s="598"/>
      <c r="T139" s="598"/>
      <c r="U139" s="595">
        <f>+IF('請求入力欄'!M136="","",'請求入力欄'!M136)</f>
      </c>
      <c r="V139" s="595"/>
      <c r="W139" s="595"/>
      <c r="X139" s="596"/>
      <c r="Y139" s="548">
        <f>+IF('請求入力欄'!N136="","",'請求入力欄'!N136)</f>
      </c>
      <c r="Z139" s="549"/>
      <c r="AA139" s="549"/>
      <c r="AB139" s="549"/>
      <c r="AC139" s="549"/>
      <c r="AD139" s="549"/>
      <c r="AE139" s="549"/>
      <c r="AF139" s="549"/>
      <c r="AG139" s="550"/>
      <c r="AH139" s="48"/>
      <c r="AI139" s="127"/>
      <c r="AJ139" s="127"/>
      <c r="AK139" s="127"/>
      <c r="AL139" s="127"/>
      <c r="AM139" s="127"/>
      <c r="AN139" s="127"/>
      <c r="AO139" s="127"/>
      <c r="AP139" s="47"/>
    </row>
    <row r="140" spans="2:42" ht="18" customHeight="1">
      <c r="B140" s="592">
        <f>+IF('請求入力欄'!D137="","",'請求入力欄'!D137)</f>
      </c>
      <c r="C140" s="593"/>
      <c r="D140" s="594"/>
      <c r="E140" s="206"/>
      <c r="F140" s="601">
        <f>+IF('請求入力欄'!K137="","",'請求入力欄'!K137)</f>
      </c>
      <c r="G140" s="601"/>
      <c r="H140" s="601"/>
      <c r="I140" s="601"/>
      <c r="J140" s="601"/>
      <c r="K140" s="601"/>
      <c r="L140" s="601"/>
      <c r="M140" s="601"/>
      <c r="N140" s="601"/>
      <c r="O140" s="601"/>
      <c r="P140" s="207"/>
      <c r="Q140" s="597">
        <f>+IF('請求入力欄'!L137="","",'請求入力欄'!L137)</f>
      </c>
      <c r="R140" s="598"/>
      <c r="S140" s="598"/>
      <c r="T140" s="598"/>
      <c r="U140" s="595">
        <f>+IF('請求入力欄'!M137="","",'請求入力欄'!M137)</f>
      </c>
      <c r="V140" s="595"/>
      <c r="W140" s="595"/>
      <c r="X140" s="596"/>
      <c r="Y140" s="548">
        <f>+IF('請求入力欄'!N137="","",'請求入力欄'!N137)</f>
      </c>
      <c r="Z140" s="549"/>
      <c r="AA140" s="549"/>
      <c r="AB140" s="549"/>
      <c r="AC140" s="549"/>
      <c r="AD140" s="549"/>
      <c r="AE140" s="549"/>
      <c r="AF140" s="549"/>
      <c r="AG140" s="550"/>
      <c r="AH140" s="54"/>
      <c r="AI140" s="4"/>
      <c r="AJ140" s="4"/>
      <c r="AK140" s="4"/>
      <c r="AL140" s="4"/>
      <c r="AM140" s="4"/>
      <c r="AN140" s="4"/>
      <c r="AO140" s="4"/>
      <c r="AP140" s="45"/>
    </row>
    <row r="141" spans="2:42" ht="18" customHeight="1">
      <c r="B141" s="592">
        <f>+IF('請求入力欄'!D138="","",'請求入力欄'!D138)</f>
      </c>
      <c r="C141" s="593"/>
      <c r="D141" s="594"/>
      <c r="E141" s="204"/>
      <c r="F141" s="601">
        <f>+IF('請求入力欄'!K138="","",'請求入力欄'!K138)</f>
      </c>
      <c r="G141" s="601"/>
      <c r="H141" s="601"/>
      <c r="I141" s="601"/>
      <c r="J141" s="601"/>
      <c r="K141" s="601"/>
      <c r="L141" s="601"/>
      <c r="M141" s="601"/>
      <c r="N141" s="601"/>
      <c r="O141" s="601"/>
      <c r="P141" s="205"/>
      <c r="Q141" s="597">
        <f>+IF('請求入力欄'!L138="","",'請求入力欄'!L138)</f>
      </c>
      <c r="R141" s="598"/>
      <c r="S141" s="598"/>
      <c r="T141" s="598"/>
      <c r="U141" s="595">
        <f>+IF('請求入力欄'!M138="","",'請求入力欄'!M138)</f>
      </c>
      <c r="V141" s="595"/>
      <c r="W141" s="595"/>
      <c r="X141" s="596"/>
      <c r="Y141" s="548">
        <f>+IF('請求入力欄'!N138="","",'請求入力欄'!N138)</f>
      </c>
      <c r="Z141" s="549"/>
      <c r="AA141" s="549"/>
      <c r="AB141" s="549"/>
      <c r="AC141" s="549"/>
      <c r="AD141" s="549"/>
      <c r="AE141" s="549"/>
      <c r="AF141" s="549"/>
      <c r="AG141" s="550"/>
      <c r="AH141" s="48"/>
      <c r="AI141" s="127"/>
      <c r="AJ141" s="127"/>
      <c r="AK141" s="127"/>
      <c r="AL141" s="127"/>
      <c r="AM141" s="127"/>
      <c r="AN141" s="127"/>
      <c r="AO141" s="127"/>
      <c r="AP141" s="47"/>
    </row>
    <row r="142" spans="2:42" ht="26.25" customHeight="1">
      <c r="B142" s="40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442" t="s">
        <v>248</v>
      </c>
      <c r="R142" s="443"/>
      <c r="S142" s="443"/>
      <c r="T142" s="444"/>
      <c r="U142" s="51" t="s">
        <v>2</v>
      </c>
      <c r="V142" s="52"/>
      <c r="W142" s="52"/>
      <c r="X142" s="53"/>
      <c r="Y142" s="490">
        <f>SUM(Y133:AG141)</f>
        <v>0</v>
      </c>
      <c r="Z142" s="491"/>
      <c r="AA142" s="491"/>
      <c r="AB142" s="491"/>
      <c r="AC142" s="491"/>
      <c r="AD142" s="491"/>
      <c r="AE142" s="491"/>
      <c r="AF142" s="491"/>
      <c r="AG142" s="492"/>
      <c r="AH142" s="496" t="s">
        <v>32</v>
      </c>
      <c r="AI142" s="496"/>
      <c r="AJ142" s="496"/>
      <c r="AK142" s="496"/>
      <c r="AL142" s="496"/>
      <c r="AM142" s="496"/>
      <c r="AN142" s="496"/>
      <c r="AO142" s="496"/>
      <c r="AP142" s="497"/>
    </row>
    <row r="143" spans="2:42" ht="26.25" customHeight="1" thickBot="1">
      <c r="B143" s="41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"/>
      <c r="N143" s="4"/>
      <c r="O143" s="4"/>
      <c r="P143" s="4"/>
      <c r="Q143" s="261"/>
      <c r="R143" s="445">
        <f>'請求入力欄'!K140</f>
        <v>0.08</v>
      </c>
      <c r="S143" s="445"/>
      <c r="T143" s="446"/>
      <c r="U143" s="72" t="s">
        <v>29</v>
      </c>
      <c r="V143" s="73"/>
      <c r="W143" s="73"/>
      <c r="X143" s="74"/>
      <c r="Y143" s="493">
        <f>ROUNDDOWN(Y142*R143,0)</f>
        <v>0</v>
      </c>
      <c r="Z143" s="494"/>
      <c r="AA143" s="494"/>
      <c r="AB143" s="494"/>
      <c r="AC143" s="494"/>
      <c r="AD143" s="494"/>
      <c r="AE143" s="494"/>
      <c r="AF143" s="494"/>
      <c r="AG143" s="495"/>
      <c r="AH143" s="498">
        <f>SUM(Y142:AG143)</f>
        <v>0</v>
      </c>
      <c r="AI143" s="499"/>
      <c r="AJ143" s="499"/>
      <c r="AK143" s="499"/>
      <c r="AL143" s="499"/>
      <c r="AM143" s="499"/>
      <c r="AN143" s="499"/>
      <c r="AO143" s="499"/>
      <c r="AP143" s="500"/>
    </row>
    <row r="144" spans="2:42" ht="17.25" customHeight="1" thickTop="1">
      <c r="B144" s="568" t="s">
        <v>27</v>
      </c>
      <c r="C144" s="39"/>
      <c r="D144" s="4"/>
      <c r="E144" s="4"/>
      <c r="F144" s="4"/>
      <c r="G144" s="4"/>
      <c r="H144" s="4"/>
      <c r="I144" s="4"/>
      <c r="J144" s="4"/>
      <c r="K144" s="4"/>
      <c r="L144" s="4"/>
      <c r="M144" s="569" t="s">
        <v>28</v>
      </c>
      <c r="N144" s="570"/>
      <c r="O144" s="570"/>
      <c r="P144" s="570"/>
      <c r="Q144" s="570"/>
      <c r="R144" s="570"/>
      <c r="S144" s="570"/>
      <c r="T144" s="570"/>
      <c r="U144" s="570"/>
      <c r="V144" s="570" t="s">
        <v>29</v>
      </c>
      <c r="W144" s="570"/>
      <c r="X144" s="570"/>
      <c r="Y144" s="571"/>
      <c r="Z144" s="571"/>
      <c r="AA144" s="571"/>
      <c r="AB144" s="571"/>
      <c r="AC144" s="572"/>
      <c r="AD144" s="573" t="s">
        <v>30</v>
      </c>
      <c r="AE144" s="574"/>
      <c r="AF144" s="574"/>
      <c r="AG144" s="575"/>
      <c r="AH144" s="44"/>
      <c r="AI144" s="43"/>
      <c r="AJ144" s="60"/>
      <c r="AK144" s="132"/>
      <c r="AL144" s="43"/>
      <c r="AM144" s="60"/>
      <c r="AN144" s="132"/>
      <c r="AO144" s="59"/>
      <c r="AP144" s="60"/>
    </row>
    <row r="145" spans="2:42" ht="17.25" customHeight="1">
      <c r="B145" s="568"/>
      <c r="C145" s="14"/>
      <c r="D145" s="6"/>
      <c r="E145" s="6" t="s">
        <v>22</v>
      </c>
      <c r="F145" s="6"/>
      <c r="G145" s="6"/>
      <c r="H145" s="6"/>
      <c r="I145" s="6"/>
      <c r="J145" s="6"/>
      <c r="K145" s="6"/>
      <c r="L145" s="6" t="s">
        <v>24</v>
      </c>
      <c r="M145" s="576"/>
      <c r="N145" s="447"/>
      <c r="O145" s="512"/>
      <c r="P145" s="514"/>
      <c r="Q145" s="447"/>
      <c r="R145" s="512"/>
      <c r="S145" s="514"/>
      <c r="T145" s="447"/>
      <c r="U145" s="512"/>
      <c r="V145" s="514"/>
      <c r="W145" s="512"/>
      <c r="X145" s="514"/>
      <c r="Y145" s="447"/>
      <c r="Z145" s="512"/>
      <c r="AA145" s="514"/>
      <c r="AB145" s="447"/>
      <c r="AC145" s="533"/>
      <c r="AD145" s="578" t="s">
        <v>31</v>
      </c>
      <c r="AE145" s="579"/>
      <c r="AF145" s="579"/>
      <c r="AG145" s="580"/>
      <c r="AH145" s="35"/>
      <c r="AI145" s="79"/>
      <c r="AJ145" s="61"/>
      <c r="AK145" s="133"/>
      <c r="AL145" s="79"/>
      <c r="AM145" s="61"/>
      <c r="AN145" s="133"/>
      <c r="AO145" s="79"/>
      <c r="AP145" s="61"/>
    </row>
    <row r="146" spans="2:42" ht="17.25" customHeight="1" thickBot="1">
      <c r="B146" s="568"/>
      <c r="C146" s="126" t="s">
        <v>80</v>
      </c>
      <c r="D146" s="5"/>
      <c r="E146" s="5"/>
      <c r="F146" s="5"/>
      <c r="G146" s="5"/>
      <c r="H146" s="5"/>
      <c r="I146" s="5"/>
      <c r="J146" s="5"/>
      <c r="K146" s="5"/>
      <c r="L146" s="5"/>
      <c r="M146" s="577"/>
      <c r="N146" s="448"/>
      <c r="O146" s="513"/>
      <c r="P146" s="515"/>
      <c r="Q146" s="448"/>
      <c r="R146" s="513"/>
      <c r="S146" s="515"/>
      <c r="T146" s="448"/>
      <c r="U146" s="513"/>
      <c r="V146" s="515"/>
      <c r="W146" s="513"/>
      <c r="X146" s="515"/>
      <c r="Y146" s="448"/>
      <c r="Z146" s="513"/>
      <c r="AA146" s="515"/>
      <c r="AB146" s="448"/>
      <c r="AC146" s="534"/>
      <c r="AD146" s="581" t="s">
        <v>2</v>
      </c>
      <c r="AE146" s="582"/>
      <c r="AF146" s="582"/>
      <c r="AG146" s="583"/>
      <c r="AH146" s="35"/>
      <c r="AI146" s="79"/>
      <c r="AJ146" s="61"/>
      <c r="AK146" s="133"/>
      <c r="AL146" s="79"/>
      <c r="AM146" s="61"/>
      <c r="AN146" s="133"/>
      <c r="AO146" s="79"/>
      <c r="AP146" s="61"/>
    </row>
    <row r="147" spans="2:42" ht="17.25" customHeight="1">
      <c r="B147" s="568"/>
      <c r="C147" s="34"/>
      <c r="D147" s="4"/>
      <c r="E147" s="4"/>
      <c r="F147" s="4"/>
      <c r="G147" s="4"/>
      <c r="H147" s="4"/>
      <c r="I147" s="4"/>
      <c r="J147" s="4"/>
      <c r="K147" s="4"/>
      <c r="L147" s="55"/>
      <c r="M147" s="584" t="s">
        <v>42</v>
      </c>
      <c r="N147" s="585"/>
      <c r="O147" s="585"/>
      <c r="P147" s="585"/>
      <c r="Q147" s="586" t="s">
        <v>43</v>
      </c>
      <c r="R147" s="587"/>
      <c r="S147" s="587"/>
      <c r="T147" s="587"/>
      <c r="U147" s="588" t="s">
        <v>52</v>
      </c>
      <c r="V147" s="587"/>
      <c r="W147" s="587"/>
      <c r="X147" s="587"/>
      <c r="Y147" s="587"/>
      <c r="Z147" s="587"/>
      <c r="AA147" s="587"/>
      <c r="AB147" s="587"/>
      <c r="AC147" s="587"/>
      <c r="AD147" s="589" t="s">
        <v>3</v>
      </c>
      <c r="AE147" s="590"/>
      <c r="AF147" s="590"/>
      <c r="AG147" s="591"/>
      <c r="AH147" s="58"/>
      <c r="AI147" s="57"/>
      <c r="AJ147" s="62"/>
      <c r="AK147" s="134"/>
      <c r="AL147" s="57"/>
      <c r="AM147" s="62"/>
      <c r="AN147" s="134"/>
      <c r="AO147" s="57"/>
      <c r="AP147" s="62"/>
    </row>
    <row r="148" spans="2:42" ht="19.5" customHeight="1">
      <c r="B148" s="563" t="s">
        <v>21</v>
      </c>
      <c r="C148" s="564"/>
      <c r="D148" s="565"/>
      <c r="E148" s="551" t="s">
        <v>16</v>
      </c>
      <c r="F148" s="552"/>
      <c r="G148" s="552"/>
      <c r="H148" s="552"/>
      <c r="I148" s="552"/>
      <c r="J148" s="552"/>
      <c r="K148" s="552"/>
      <c r="L148" s="552"/>
      <c r="M148" s="553" t="s">
        <v>44</v>
      </c>
      <c r="N148" s="554"/>
      <c r="O148" s="554"/>
      <c r="P148" s="554"/>
      <c r="Q148" s="555"/>
      <c r="R148" s="525"/>
      <c r="S148" s="525"/>
      <c r="T148" s="525"/>
      <c r="U148" s="559" t="s">
        <v>53</v>
      </c>
      <c r="V148" s="525"/>
      <c r="W148" s="525"/>
      <c r="X148" s="525"/>
      <c r="Y148" s="510"/>
      <c r="Z148" s="511"/>
      <c r="AA148" s="511"/>
      <c r="AB148" s="511"/>
      <c r="AC148" s="511"/>
      <c r="AD148" s="529">
        <v>4120</v>
      </c>
      <c r="AE148" s="530"/>
      <c r="AF148" s="530"/>
      <c r="AG148" s="531" t="s">
        <v>60</v>
      </c>
      <c r="AH148" s="531"/>
      <c r="AI148" s="531"/>
      <c r="AJ148" s="532"/>
      <c r="AK148" s="56"/>
      <c r="AL148" s="33"/>
      <c r="AM148" s="33"/>
      <c r="AN148" s="33"/>
      <c r="AO148" s="33"/>
      <c r="AP148" s="63"/>
    </row>
    <row r="149" spans="2:42" ht="19.5" customHeight="1">
      <c r="B149" s="551"/>
      <c r="C149" s="552"/>
      <c r="D149" s="552"/>
      <c r="E149" s="70"/>
      <c r="F149" s="130"/>
      <c r="G149" s="130"/>
      <c r="H149" s="130"/>
      <c r="I149" s="130"/>
      <c r="J149" s="130"/>
      <c r="K149" s="130"/>
      <c r="L149" s="50"/>
      <c r="M149" s="553" t="s">
        <v>45</v>
      </c>
      <c r="N149" s="554"/>
      <c r="O149" s="554"/>
      <c r="P149" s="554"/>
      <c r="Q149" s="555"/>
      <c r="R149" s="525"/>
      <c r="S149" s="525"/>
      <c r="T149" s="525"/>
      <c r="U149" s="559" t="s">
        <v>54</v>
      </c>
      <c r="V149" s="525"/>
      <c r="W149" s="525"/>
      <c r="X149" s="525"/>
      <c r="Y149" s="510"/>
      <c r="Z149" s="511"/>
      <c r="AA149" s="511"/>
      <c r="AB149" s="511"/>
      <c r="AC149" s="511"/>
      <c r="AD149" s="538">
        <v>4140</v>
      </c>
      <c r="AE149" s="539"/>
      <c r="AF149" s="539"/>
      <c r="AG149" s="470" t="s">
        <v>61</v>
      </c>
      <c r="AH149" s="470"/>
      <c r="AI149" s="470"/>
      <c r="AJ149" s="471"/>
      <c r="AK149" s="15"/>
      <c r="AL149" s="16"/>
      <c r="AM149" s="16"/>
      <c r="AN149" s="16"/>
      <c r="AO149" s="16"/>
      <c r="AP149" s="64"/>
    </row>
    <row r="150" spans="2:42" ht="19.5" customHeight="1">
      <c r="B150" s="551"/>
      <c r="C150" s="552"/>
      <c r="D150" s="552"/>
      <c r="E150" s="70"/>
      <c r="F150" s="130"/>
      <c r="G150" s="130"/>
      <c r="H150" s="130"/>
      <c r="I150" s="130"/>
      <c r="J150" s="130"/>
      <c r="K150" s="130"/>
      <c r="L150" s="50"/>
      <c r="M150" s="553" t="s">
        <v>46</v>
      </c>
      <c r="N150" s="554"/>
      <c r="O150" s="554"/>
      <c r="P150" s="554"/>
      <c r="Q150" s="555"/>
      <c r="R150" s="525"/>
      <c r="S150" s="525"/>
      <c r="T150" s="525"/>
      <c r="U150" s="559" t="s">
        <v>55</v>
      </c>
      <c r="V150" s="525"/>
      <c r="W150" s="525"/>
      <c r="X150" s="525"/>
      <c r="Y150" s="510"/>
      <c r="Z150" s="511"/>
      <c r="AA150" s="511"/>
      <c r="AB150" s="511"/>
      <c r="AC150" s="511"/>
      <c r="AD150" s="566">
        <v>4150</v>
      </c>
      <c r="AE150" s="567"/>
      <c r="AF150" s="567"/>
      <c r="AG150" s="472" t="s">
        <v>62</v>
      </c>
      <c r="AH150" s="472"/>
      <c r="AI150" s="472"/>
      <c r="AJ150" s="473"/>
      <c r="AK150" s="17"/>
      <c r="AL150" s="18"/>
      <c r="AM150" s="18"/>
      <c r="AN150" s="18"/>
      <c r="AO150" s="18"/>
      <c r="AP150" s="65"/>
    </row>
    <row r="151" spans="2:42" ht="19.5" customHeight="1">
      <c r="B151" s="551"/>
      <c r="C151" s="552"/>
      <c r="D151" s="552"/>
      <c r="E151" s="70"/>
      <c r="F151" s="130"/>
      <c r="G151" s="130"/>
      <c r="H151" s="130"/>
      <c r="I151" s="130"/>
      <c r="J151" s="130"/>
      <c r="K151" s="130"/>
      <c r="L151" s="50"/>
      <c r="M151" s="553" t="s">
        <v>47</v>
      </c>
      <c r="N151" s="554"/>
      <c r="O151" s="554"/>
      <c r="P151" s="554"/>
      <c r="Q151" s="555"/>
      <c r="R151" s="525"/>
      <c r="S151" s="525"/>
      <c r="T151" s="525"/>
      <c r="U151" s="559" t="s">
        <v>56</v>
      </c>
      <c r="V151" s="525"/>
      <c r="W151" s="525"/>
      <c r="X151" s="525"/>
      <c r="Y151" s="526"/>
      <c r="Z151" s="526"/>
      <c r="AA151" s="526"/>
      <c r="AB151" s="526"/>
      <c r="AC151" s="526"/>
      <c r="AD151" s="19"/>
      <c r="AE151" s="19"/>
      <c r="AF151" s="19"/>
      <c r="AG151" s="19"/>
      <c r="AH151" s="19"/>
      <c r="AI151" s="19"/>
      <c r="AJ151" s="20"/>
      <c r="AK151" s="560" t="s">
        <v>63</v>
      </c>
      <c r="AL151" s="561"/>
      <c r="AM151" s="561" t="s">
        <v>64</v>
      </c>
      <c r="AN151" s="561"/>
      <c r="AO151" s="561" t="s">
        <v>65</v>
      </c>
      <c r="AP151" s="562"/>
    </row>
    <row r="152" spans="2:42" ht="19.5" customHeight="1">
      <c r="B152" s="551"/>
      <c r="C152" s="552"/>
      <c r="D152" s="552"/>
      <c r="E152" s="70"/>
      <c r="F152" s="130"/>
      <c r="G152" s="130"/>
      <c r="H152" s="130"/>
      <c r="I152" s="130"/>
      <c r="J152" s="130"/>
      <c r="K152" s="130"/>
      <c r="L152" s="50"/>
      <c r="M152" s="553" t="s">
        <v>48</v>
      </c>
      <c r="N152" s="554"/>
      <c r="O152" s="554"/>
      <c r="P152" s="554"/>
      <c r="Q152" s="555"/>
      <c r="R152" s="525"/>
      <c r="S152" s="525"/>
      <c r="T152" s="525"/>
      <c r="U152" s="559" t="s">
        <v>57</v>
      </c>
      <c r="V152" s="525"/>
      <c r="W152" s="525"/>
      <c r="X152" s="525"/>
      <c r="Y152" s="526"/>
      <c r="Z152" s="526"/>
      <c r="AA152" s="526"/>
      <c r="AB152" s="526"/>
      <c r="AC152" s="526"/>
      <c r="AD152" s="21"/>
      <c r="AE152" s="21"/>
      <c r="AF152" s="21"/>
      <c r="AG152" s="21"/>
      <c r="AH152" s="21"/>
      <c r="AI152" s="21"/>
      <c r="AJ152" s="22"/>
      <c r="AK152" s="474">
        <v>0</v>
      </c>
      <c r="AL152" s="468"/>
      <c r="AM152" s="468">
        <v>4</v>
      </c>
      <c r="AN152" s="468"/>
      <c r="AO152" s="468">
        <v>0</v>
      </c>
      <c r="AP152" s="469"/>
    </row>
    <row r="153" spans="2:42" ht="19.5" customHeight="1">
      <c r="B153" s="551"/>
      <c r="C153" s="552"/>
      <c r="D153" s="552"/>
      <c r="E153" s="70"/>
      <c r="F153" s="130"/>
      <c r="G153" s="130"/>
      <c r="H153" s="130"/>
      <c r="I153" s="130"/>
      <c r="J153" s="130"/>
      <c r="K153" s="130"/>
      <c r="L153" s="50"/>
      <c r="M153" s="553" t="s">
        <v>49</v>
      </c>
      <c r="N153" s="554"/>
      <c r="O153" s="554"/>
      <c r="P153" s="554"/>
      <c r="Q153" s="555"/>
      <c r="R153" s="525"/>
      <c r="S153" s="525"/>
      <c r="T153" s="525"/>
      <c r="U153" s="559" t="s">
        <v>58</v>
      </c>
      <c r="V153" s="525"/>
      <c r="W153" s="525"/>
      <c r="X153" s="525"/>
      <c r="Y153" s="526"/>
      <c r="Z153" s="526"/>
      <c r="AA153" s="526"/>
      <c r="AB153" s="526"/>
      <c r="AC153" s="526"/>
      <c r="AD153" s="21"/>
      <c r="AE153" s="21"/>
      <c r="AF153" s="21"/>
      <c r="AG153" s="21"/>
      <c r="AH153" s="21"/>
      <c r="AI153" s="21"/>
      <c r="AJ153" s="22"/>
      <c r="AK153" s="474">
        <v>1</v>
      </c>
      <c r="AL153" s="468"/>
      <c r="AM153" s="468">
        <v>6</v>
      </c>
      <c r="AN153" s="468"/>
      <c r="AO153" s="468">
        <v>1</v>
      </c>
      <c r="AP153" s="469"/>
    </row>
    <row r="154" spans="2:42" ht="19.5" customHeight="1">
      <c r="B154" s="551"/>
      <c r="C154" s="552"/>
      <c r="D154" s="552"/>
      <c r="E154" s="70"/>
      <c r="F154" s="130"/>
      <c r="G154" s="130"/>
      <c r="H154" s="130"/>
      <c r="I154" s="130"/>
      <c r="J154" s="130"/>
      <c r="K154" s="130"/>
      <c r="L154" s="50"/>
      <c r="M154" s="553" t="s">
        <v>258</v>
      </c>
      <c r="N154" s="554"/>
      <c r="O154" s="554"/>
      <c r="P154" s="554"/>
      <c r="Q154" s="555"/>
      <c r="R154" s="525"/>
      <c r="S154" s="525"/>
      <c r="T154" s="525"/>
      <c r="U154" s="559" t="s">
        <v>59</v>
      </c>
      <c r="V154" s="525"/>
      <c r="W154" s="525"/>
      <c r="X154" s="525"/>
      <c r="Y154" s="526"/>
      <c r="Z154" s="526"/>
      <c r="AA154" s="526"/>
      <c r="AB154" s="526"/>
      <c r="AC154" s="526"/>
      <c r="AD154" s="21"/>
      <c r="AE154" s="21"/>
      <c r="AF154" s="21"/>
      <c r="AG154" s="21"/>
      <c r="AH154" s="21"/>
      <c r="AI154" s="21"/>
      <c r="AJ154" s="22"/>
      <c r="AK154" s="474">
        <v>2</v>
      </c>
      <c r="AL154" s="468"/>
      <c r="AM154" s="468">
        <v>7</v>
      </c>
      <c r="AN154" s="468"/>
      <c r="AO154" s="468">
        <v>2</v>
      </c>
      <c r="AP154" s="469"/>
    </row>
    <row r="155" spans="2:42" ht="19.5" customHeight="1">
      <c r="B155" s="551"/>
      <c r="C155" s="552"/>
      <c r="D155" s="552"/>
      <c r="E155" s="70"/>
      <c r="F155" s="130"/>
      <c r="G155" s="130"/>
      <c r="H155" s="130"/>
      <c r="I155" s="130"/>
      <c r="J155" s="130"/>
      <c r="K155" s="130"/>
      <c r="L155" s="50"/>
      <c r="M155" s="553" t="s">
        <v>50</v>
      </c>
      <c r="N155" s="554"/>
      <c r="O155" s="554"/>
      <c r="P155" s="554"/>
      <c r="Q155" s="555"/>
      <c r="R155" s="525"/>
      <c r="S155" s="525"/>
      <c r="T155" s="525"/>
      <c r="U155" s="525"/>
      <c r="V155" s="525"/>
      <c r="W155" s="525"/>
      <c r="X155" s="525"/>
      <c r="Y155" s="526"/>
      <c r="Z155" s="526"/>
      <c r="AA155" s="526"/>
      <c r="AB155" s="526"/>
      <c r="AC155" s="526"/>
      <c r="AD155" s="21"/>
      <c r="AE155" s="21"/>
      <c r="AF155" s="21"/>
      <c r="AG155" s="21"/>
      <c r="AH155" s="21"/>
      <c r="AI155" s="21"/>
      <c r="AJ155" s="22"/>
      <c r="AK155" s="474"/>
      <c r="AL155" s="468"/>
      <c r="AM155" s="468"/>
      <c r="AN155" s="468"/>
      <c r="AO155" s="468">
        <v>4</v>
      </c>
      <c r="AP155" s="469"/>
    </row>
    <row r="156" spans="2:42" ht="19.5" customHeight="1">
      <c r="B156" s="551"/>
      <c r="C156" s="552"/>
      <c r="D156" s="552"/>
      <c r="E156" s="70"/>
      <c r="F156" s="130"/>
      <c r="G156" s="130"/>
      <c r="H156" s="130"/>
      <c r="I156" s="130"/>
      <c r="J156" s="130"/>
      <c r="K156" s="130"/>
      <c r="L156" s="50"/>
      <c r="M156" s="556"/>
      <c r="N156" s="554"/>
      <c r="O156" s="554"/>
      <c r="P156" s="554"/>
      <c r="Q156" s="555"/>
      <c r="R156" s="525"/>
      <c r="S156" s="525"/>
      <c r="T156" s="525"/>
      <c r="U156" s="525"/>
      <c r="V156" s="525"/>
      <c r="W156" s="525"/>
      <c r="X156" s="525"/>
      <c r="Y156" s="526"/>
      <c r="Z156" s="526"/>
      <c r="AA156" s="526"/>
      <c r="AB156" s="526"/>
      <c r="AC156" s="526"/>
      <c r="AD156" s="21"/>
      <c r="AE156" s="21"/>
      <c r="AF156" s="21"/>
      <c r="AG156" s="21"/>
      <c r="AH156" s="21"/>
      <c r="AI156" s="21"/>
      <c r="AJ156" s="22"/>
      <c r="AK156" s="474"/>
      <c r="AL156" s="468"/>
      <c r="AM156" s="468"/>
      <c r="AN156" s="468"/>
      <c r="AO156" s="468">
        <v>5</v>
      </c>
      <c r="AP156" s="469"/>
    </row>
    <row r="157" spans="2:42" ht="19.5" customHeight="1">
      <c r="B157" s="551"/>
      <c r="C157" s="552"/>
      <c r="D157" s="552"/>
      <c r="E157" s="70"/>
      <c r="F157" s="130"/>
      <c r="G157" s="130"/>
      <c r="H157" s="130"/>
      <c r="I157" s="130"/>
      <c r="J157" s="130"/>
      <c r="K157" s="130"/>
      <c r="L157" s="50"/>
      <c r="M157" s="553"/>
      <c r="N157" s="554"/>
      <c r="O157" s="554"/>
      <c r="P157" s="554"/>
      <c r="Q157" s="555"/>
      <c r="R157" s="525"/>
      <c r="S157" s="525"/>
      <c r="T157" s="525"/>
      <c r="U157" s="525"/>
      <c r="V157" s="525"/>
      <c r="W157" s="525"/>
      <c r="X157" s="525"/>
      <c r="Y157" s="526"/>
      <c r="Z157" s="526"/>
      <c r="AA157" s="526"/>
      <c r="AB157" s="526"/>
      <c r="AC157" s="526"/>
      <c r="AD157" s="21"/>
      <c r="AE157" s="21"/>
      <c r="AF157" s="21"/>
      <c r="AG157" s="21"/>
      <c r="AH157" s="21"/>
      <c r="AI157" s="21"/>
      <c r="AJ157" s="22"/>
      <c r="AK157" s="474"/>
      <c r="AL157" s="468"/>
      <c r="AM157" s="468"/>
      <c r="AN157" s="468"/>
      <c r="AO157" s="468"/>
      <c r="AP157" s="469"/>
    </row>
    <row r="158" spans="2:42" ht="19.5" customHeight="1">
      <c r="B158" s="540" t="s">
        <v>2</v>
      </c>
      <c r="C158" s="541"/>
      <c r="D158" s="541"/>
      <c r="E158" s="71"/>
      <c r="F158" s="66"/>
      <c r="G158" s="66"/>
      <c r="H158" s="66"/>
      <c r="I158" s="66"/>
      <c r="J158" s="66"/>
      <c r="K158" s="66"/>
      <c r="L158" s="67"/>
      <c r="M158" s="542" t="s">
        <v>51</v>
      </c>
      <c r="N158" s="543"/>
      <c r="O158" s="543"/>
      <c r="P158" s="543"/>
      <c r="Q158" s="544"/>
      <c r="R158" s="545"/>
      <c r="S158" s="545"/>
      <c r="T158" s="545"/>
      <c r="U158" s="545"/>
      <c r="V158" s="545"/>
      <c r="W158" s="545"/>
      <c r="X158" s="545"/>
      <c r="Y158" s="546"/>
      <c r="Z158" s="546"/>
      <c r="AA158" s="546"/>
      <c r="AB158" s="546"/>
      <c r="AC158" s="546"/>
      <c r="AD158" s="23"/>
      <c r="AE158" s="23"/>
      <c r="AF158" s="23"/>
      <c r="AG158" s="23"/>
      <c r="AH158" s="23"/>
      <c r="AI158" s="23"/>
      <c r="AJ158" s="24"/>
      <c r="AK158" s="547"/>
      <c r="AL158" s="527"/>
      <c r="AM158" s="527"/>
      <c r="AN158" s="527"/>
      <c r="AO158" s="527"/>
      <c r="AP158" s="528"/>
    </row>
    <row r="159" spans="2:42" ht="12" customHeight="1">
      <c r="B159" s="68" t="s">
        <v>17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69"/>
      <c r="AD159" s="9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215"/>
    </row>
    <row r="160" spans="2:42" ht="12" customHeight="1">
      <c r="B160" s="1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12"/>
      <c r="AD160" s="11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216"/>
    </row>
    <row r="161" spans="2:42" ht="12" customHeight="1">
      <c r="B161" s="1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12"/>
      <c r="AD161" s="11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216"/>
    </row>
    <row r="162" spans="2:42" ht="12" customHeight="1">
      <c r="B162" s="11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12"/>
      <c r="AD162" s="11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216"/>
    </row>
    <row r="163" spans="2:42" ht="12" customHeight="1">
      <c r="B163" s="1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12"/>
      <c r="AD163" s="11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216"/>
    </row>
    <row r="164" spans="2:42" ht="12" customHeight="1">
      <c r="B164" s="11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12"/>
      <c r="AD164" s="11"/>
      <c r="AE164" s="4"/>
      <c r="AF164" s="4"/>
      <c r="AG164" s="4"/>
      <c r="AH164" s="4"/>
      <c r="AI164" s="4"/>
      <c r="AO164" s="4"/>
      <c r="AP164" s="216"/>
    </row>
    <row r="165" spans="2:42" ht="12" customHeight="1">
      <c r="B165" s="1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12"/>
      <c r="AD165" s="11"/>
      <c r="AE165" s="4"/>
      <c r="AF165" s="4"/>
      <c r="AG165" s="4"/>
      <c r="AH165" s="4"/>
      <c r="AI165" s="4"/>
      <c r="AO165" s="4"/>
      <c r="AP165" s="216"/>
    </row>
    <row r="166" spans="2:42" ht="10.5">
      <c r="B166" s="10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9"/>
      <c r="AD166" s="11"/>
      <c r="AE166" s="4"/>
      <c r="AF166" s="4"/>
      <c r="AG166" s="4"/>
      <c r="AH166" s="4"/>
      <c r="AI166" s="4"/>
      <c r="AO166" s="209"/>
      <c r="AP166" s="217"/>
    </row>
    <row r="167" spans="2:42" ht="10.5">
      <c r="B167" s="557" t="s">
        <v>33</v>
      </c>
      <c r="C167" s="449"/>
      <c r="D167" s="558"/>
      <c r="E167" s="558"/>
      <c r="F167" s="558"/>
      <c r="G167" s="449" t="s">
        <v>34</v>
      </c>
      <c r="H167" s="449"/>
      <c r="I167" s="449"/>
      <c r="J167" s="449" t="s">
        <v>34</v>
      </c>
      <c r="K167" s="449"/>
      <c r="L167" s="449"/>
      <c r="M167" s="449" t="s">
        <v>35</v>
      </c>
      <c r="N167" s="449"/>
      <c r="O167" s="449"/>
      <c r="P167" s="449"/>
      <c r="Q167" s="449"/>
      <c r="R167" s="449"/>
      <c r="S167" s="449"/>
      <c r="T167" s="449"/>
      <c r="U167" s="449"/>
      <c r="V167" s="449" t="s">
        <v>36</v>
      </c>
      <c r="W167" s="449"/>
      <c r="X167" s="449"/>
      <c r="Y167" s="449" t="s">
        <v>37</v>
      </c>
      <c r="Z167" s="449"/>
      <c r="AA167" s="449"/>
      <c r="AB167" s="449" t="s">
        <v>38</v>
      </c>
      <c r="AC167" s="449"/>
      <c r="AD167" s="449"/>
      <c r="AE167" s="449" t="s">
        <v>39</v>
      </c>
      <c r="AF167" s="449"/>
      <c r="AG167" s="449"/>
      <c r="AH167" s="449" t="s">
        <v>41</v>
      </c>
      <c r="AI167" s="449"/>
      <c r="AJ167" s="449"/>
      <c r="AK167" s="449" t="s">
        <v>40</v>
      </c>
      <c r="AL167" s="449"/>
      <c r="AM167" s="449"/>
      <c r="AN167" s="449" t="s">
        <v>66</v>
      </c>
      <c r="AO167" s="449"/>
      <c r="AP167" s="452"/>
    </row>
    <row r="168" spans="2:42" ht="10.5">
      <c r="B168" s="9"/>
      <c r="C168" s="87"/>
      <c r="D168" s="9"/>
      <c r="E168" s="86"/>
      <c r="F168" s="87"/>
      <c r="G168" s="9"/>
      <c r="H168" s="86"/>
      <c r="I168" s="87"/>
      <c r="J168" s="9"/>
      <c r="K168" s="86"/>
      <c r="L168" s="87"/>
      <c r="M168" s="9"/>
      <c r="N168" s="86"/>
      <c r="O168" s="87"/>
      <c r="P168" s="9"/>
      <c r="Q168" s="86"/>
      <c r="R168" s="87"/>
      <c r="S168" s="9"/>
      <c r="T168" s="86"/>
      <c r="U168" s="87"/>
      <c r="V168" s="9"/>
      <c r="W168" s="86"/>
      <c r="X168" s="87"/>
      <c r="Y168" s="9"/>
      <c r="Z168" s="86"/>
      <c r="AA168" s="87"/>
      <c r="AB168" s="9"/>
      <c r="AC168" s="86"/>
      <c r="AD168" s="87"/>
      <c r="AE168" s="9"/>
      <c r="AF168" s="86"/>
      <c r="AG168" s="87"/>
      <c r="AH168" s="9"/>
      <c r="AI168" s="86"/>
      <c r="AJ168" s="87"/>
      <c r="AK168" s="9"/>
      <c r="AL168" s="86"/>
      <c r="AM168" s="87"/>
      <c r="AN168" s="453">
        <f>AN111+1</f>
        <v>3</v>
      </c>
      <c r="AO168" s="454"/>
      <c r="AP168" s="455"/>
    </row>
    <row r="169" spans="2:42" ht="10.5">
      <c r="B169" s="11"/>
      <c r="C169" s="12"/>
      <c r="D169" s="11"/>
      <c r="E169" s="4"/>
      <c r="F169" s="12"/>
      <c r="G169" s="11"/>
      <c r="H169" s="4"/>
      <c r="I169" s="12"/>
      <c r="J169" s="11"/>
      <c r="K169" s="4"/>
      <c r="L169" s="12"/>
      <c r="M169" s="11"/>
      <c r="N169" s="4"/>
      <c r="O169" s="12"/>
      <c r="P169" s="11"/>
      <c r="Q169" s="4"/>
      <c r="R169" s="12"/>
      <c r="S169" s="11"/>
      <c r="T169" s="4"/>
      <c r="U169" s="12"/>
      <c r="V169" s="11"/>
      <c r="W169" s="4"/>
      <c r="X169" s="12"/>
      <c r="Y169" s="11"/>
      <c r="Z169" s="4"/>
      <c r="AA169" s="12"/>
      <c r="AB169" s="11"/>
      <c r="AC169" s="4"/>
      <c r="AD169" s="12"/>
      <c r="AE169" s="11"/>
      <c r="AF169" s="4"/>
      <c r="AG169" s="12"/>
      <c r="AH169" s="11"/>
      <c r="AI169" s="4"/>
      <c r="AJ169" s="12"/>
      <c r="AK169" s="11"/>
      <c r="AL169" s="4"/>
      <c r="AM169" s="12"/>
      <c r="AN169" s="456"/>
      <c r="AO169" s="457"/>
      <c r="AP169" s="458"/>
    </row>
    <row r="170" spans="2:42" ht="10.5">
      <c r="B170" s="11"/>
      <c r="C170" s="12"/>
      <c r="D170" s="11"/>
      <c r="E170" s="4"/>
      <c r="F170" s="12"/>
      <c r="G170" s="11"/>
      <c r="H170" s="4"/>
      <c r="I170" s="12"/>
      <c r="J170" s="11"/>
      <c r="K170" s="4"/>
      <c r="L170" s="12"/>
      <c r="M170" s="11"/>
      <c r="N170" s="4"/>
      <c r="O170" s="12"/>
      <c r="P170" s="11"/>
      <c r="Q170" s="4"/>
      <c r="R170" s="12"/>
      <c r="S170" s="11"/>
      <c r="T170" s="4"/>
      <c r="U170" s="12"/>
      <c r="V170" s="11"/>
      <c r="W170" s="4"/>
      <c r="X170" s="12"/>
      <c r="Y170" s="11"/>
      <c r="Z170" s="4"/>
      <c r="AA170" s="12"/>
      <c r="AB170" s="11"/>
      <c r="AC170" s="4"/>
      <c r="AD170" s="12"/>
      <c r="AE170" s="11"/>
      <c r="AF170" s="4"/>
      <c r="AG170" s="12"/>
      <c r="AH170" s="11"/>
      <c r="AI170" s="4"/>
      <c r="AJ170" s="12"/>
      <c r="AK170" s="11"/>
      <c r="AL170" s="4"/>
      <c r="AM170" s="12"/>
      <c r="AN170" s="456"/>
      <c r="AO170" s="457"/>
      <c r="AP170" s="458"/>
    </row>
    <row r="171" spans="2:42" ht="10.5">
      <c r="B171" s="10"/>
      <c r="C171" s="129"/>
      <c r="D171" s="10"/>
      <c r="E171" s="128"/>
      <c r="F171" s="129"/>
      <c r="G171" s="10"/>
      <c r="H171" s="128"/>
      <c r="I171" s="129"/>
      <c r="J171" s="10"/>
      <c r="K171" s="128"/>
      <c r="L171" s="129"/>
      <c r="M171" s="10"/>
      <c r="N171" s="128"/>
      <c r="O171" s="129"/>
      <c r="P171" s="10"/>
      <c r="Q171" s="128"/>
      <c r="R171" s="129"/>
      <c r="S171" s="10"/>
      <c r="T171" s="128"/>
      <c r="U171" s="129"/>
      <c r="V171" s="10"/>
      <c r="W171" s="128"/>
      <c r="X171" s="129"/>
      <c r="Y171" s="10"/>
      <c r="Z171" s="128"/>
      <c r="AA171" s="129"/>
      <c r="AB171" s="10"/>
      <c r="AC171" s="128"/>
      <c r="AD171" s="129"/>
      <c r="AE171" s="10"/>
      <c r="AF171" s="128"/>
      <c r="AG171" s="129"/>
      <c r="AH171" s="10"/>
      <c r="AI171" s="128"/>
      <c r="AJ171" s="129"/>
      <c r="AK171" s="10"/>
      <c r="AL171" s="128"/>
      <c r="AM171" s="129"/>
      <c r="AN171" s="459"/>
      <c r="AO171" s="460"/>
      <c r="AP171" s="461"/>
    </row>
    <row r="172" ht="12" customHeight="1"/>
    <row r="173" spans="2:42" ht="12" customHeight="1">
      <c r="B173" s="1" t="str">
        <f>+"-kwd-"&amp;E184&amp;G184&amp;I184&amp;K184&amp;M184&amp;O184&amp;Q184&amp;"-"&amp;V184&amp;X184&amp;Z184&amp;AB184&amp;AD184&amp;","&amp;U176&amp;W176&amp;Y176&amp;AA176&amp;AC176&amp;AE176&amp;AG176&amp;","&amp;V185&amp;","&amp;Y199</f>
        <v>-kwd--,1234567,,0</v>
      </c>
      <c r="AJ173" s="25" t="s">
        <v>67</v>
      </c>
      <c r="AK173" s="26"/>
      <c r="AL173" s="26"/>
      <c r="AM173" s="26"/>
      <c r="AN173" s="26"/>
      <c r="AO173" s="26"/>
      <c r="AP173" s="27"/>
    </row>
    <row r="174" spans="36:42" ht="12" customHeight="1">
      <c r="AJ174" s="487" t="s">
        <v>208</v>
      </c>
      <c r="AK174" s="13"/>
      <c r="AL174" s="13"/>
      <c r="AM174" s="13"/>
      <c r="AN174" s="13"/>
      <c r="AO174" s="13"/>
      <c r="AP174" s="28"/>
    </row>
    <row r="175" spans="4:42" ht="12" customHeight="1" thickBot="1">
      <c r="D175" s="607" t="s">
        <v>25</v>
      </c>
      <c r="E175" s="607"/>
      <c r="F175" s="607"/>
      <c r="G175" s="607"/>
      <c r="H175" s="607"/>
      <c r="I175" s="607"/>
      <c r="J175" s="607"/>
      <c r="K175" s="607"/>
      <c r="L175" s="607"/>
      <c r="AJ175" s="488"/>
      <c r="AK175" s="29"/>
      <c r="AL175" s="29"/>
      <c r="AM175" s="29"/>
      <c r="AN175" s="29"/>
      <c r="AO175" s="29"/>
      <c r="AP175" s="30"/>
    </row>
    <row r="176" spans="4:42" ht="21" customHeight="1" thickBot="1" thickTop="1">
      <c r="D176" s="608"/>
      <c r="E176" s="608"/>
      <c r="F176" s="608"/>
      <c r="G176" s="608"/>
      <c r="H176" s="608"/>
      <c r="I176" s="608"/>
      <c r="J176" s="608"/>
      <c r="K176" s="608"/>
      <c r="L176" s="608"/>
      <c r="Q176" s="609" t="s">
        <v>254</v>
      </c>
      <c r="R176" s="610"/>
      <c r="S176" s="610"/>
      <c r="T176" s="611"/>
      <c r="U176" s="612" t="str">
        <f>IF('基本情報入力欄'!$D$15="","",MID('基本情報入力欄'!$D$15,1,1))</f>
        <v>1</v>
      </c>
      <c r="V176" s="600"/>
      <c r="W176" s="599" t="str">
        <f>IF('基本情報入力欄'!$D$15="","",MID('基本情報入力欄'!$D$15,2,1))</f>
        <v>2</v>
      </c>
      <c r="X176" s="600"/>
      <c r="Y176" s="599" t="str">
        <f>IF('基本情報入力欄'!$D$15="","",MID('基本情報入力欄'!$D$15,3,1))</f>
        <v>3</v>
      </c>
      <c r="Z176" s="600"/>
      <c r="AA176" s="599" t="str">
        <f>IF('基本情報入力欄'!$D$15="","",MID('基本情報入力欄'!$D$15,4,1))</f>
        <v>4</v>
      </c>
      <c r="AB176" s="600"/>
      <c r="AC176" s="599" t="str">
        <f>IF('基本情報入力欄'!$D$15="","",MID('基本情報入力欄'!$D$15,5,1))</f>
        <v>5</v>
      </c>
      <c r="AD176" s="600"/>
      <c r="AE176" s="599" t="str">
        <f>IF('基本情報入力欄'!$D$15="","",MID('基本情報入力欄'!$D$15,6,1))</f>
        <v>6</v>
      </c>
      <c r="AF176" s="600"/>
      <c r="AG176" s="599" t="str">
        <f>IF('基本情報入力欄'!$D$15="","",MID('基本情報入力欄'!$D$15,7,1))</f>
        <v>7</v>
      </c>
      <c r="AH176" s="643"/>
      <c r="AI176" s="75" t="s">
        <v>15</v>
      </c>
      <c r="AJ176" s="254"/>
      <c r="AK176" s="254"/>
      <c r="AL176" s="7"/>
      <c r="AM176" s="535">
        <f>'基本情報入力欄'!$D$12</f>
        <v>42551</v>
      </c>
      <c r="AN176" s="536"/>
      <c r="AO176" s="536"/>
      <c r="AP176" s="537"/>
    </row>
    <row r="177" spans="2:42" ht="13.5" customHeight="1" thickTop="1">
      <c r="B177" s="604" t="s">
        <v>110</v>
      </c>
      <c r="C177" s="604"/>
      <c r="D177" s="604"/>
      <c r="E177" s="604"/>
      <c r="F177" s="604"/>
      <c r="G177" s="604"/>
      <c r="H177" s="604"/>
      <c r="I177" s="604"/>
      <c r="J177" s="604"/>
      <c r="K177" s="604"/>
      <c r="L177" s="604"/>
      <c r="M177" s="604"/>
      <c r="N177" s="604"/>
      <c r="O177" s="604"/>
      <c r="Q177" s="605" t="s">
        <v>8</v>
      </c>
      <c r="R177" s="606"/>
      <c r="S177" s="606"/>
      <c r="T177" s="5"/>
      <c r="U177" s="200" t="str">
        <f>IF('基本情報入力欄'!$D$16="","",'基本情報入力欄'!$D$16)</f>
        <v>332-0012</v>
      </c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/>
      <c r="AM177" s="200"/>
      <c r="AN177" s="200"/>
      <c r="AO177" s="200"/>
      <c r="AP177" s="202"/>
    </row>
    <row r="178" spans="2:42" ht="12" customHeight="1">
      <c r="B178" s="604"/>
      <c r="C178" s="604"/>
      <c r="D178" s="604"/>
      <c r="E178" s="604"/>
      <c r="F178" s="604"/>
      <c r="G178" s="604"/>
      <c r="H178" s="604"/>
      <c r="I178" s="604"/>
      <c r="J178" s="604"/>
      <c r="K178" s="604"/>
      <c r="L178" s="604"/>
      <c r="M178" s="604"/>
      <c r="N178" s="604"/>
      <c r="O178" s="604"/>
      <c r="Q178" s="450" t="s">
        <v>9</v>
      </c>
      <c r="R178" s="451"/>
      <c r="S178" s="451"/>
      <c r="T178" s="4"/>
      <c r="U178" s="201" t="str">
        <f>IF('基本情報入力欄'!$D$17="","",'基本情報入力欄'!$D$17)</f>
        <v>埼玉県川口市本町４－１１－６</v>
      </c>
      <c r="V178" s="201"/>
      <c r="W178" s="201"/>
      <c r="X178" s="201"/>
      <c r="Y178" s="201"/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3"/>
    </row>
    <row r="179" spans="17:42" ht="12" customHeight="1">
      <c r="Q179" s="450" t="s">
        <v>10</v>
      </c>
      <c r="R179" s="451"/>
      <c r="S179" s="451"/>
      <c r="T179" s="4"/>
      <c r="U179" s="293" t="str">
        <f>IF('基本情報入力欄'!$D$18="","",'基本情報入力欄'!$D$18)</f>
        <v>川口土木建築工業株式会社</v>
      </c>
      <c r="V179" s="293"/>
      <c r="W179" s="293"/>
      <c r="X179" s="293"/>
      <c r="Y179" s="293"/>
      <c r="Z179" s="293"/>
      <c r="AA179" s="293"/>
      <c r="AB179" s="293"/>
      <c r="AC179" s="293"/>
      <c r="AD179" s="293"/>
      <c r="AE179" s="293"/>
      <c r="AF179" s="293"/>
      <c r="AG179" s="293"/>
      <c r="AH179" s="293"/>
      <c r="AI179" s="293"/>
      <c r="AJ179" s="293"/>
      <c r="AK179" s="293"/>
      <c r="AL179" s="293"/>
      <c r="AM179" s="293"/>
      <c r="AN179" s="201" t="s">
        <v>137</v>
      </c>
      <c r="AO179" s="201"/>
      <c r="AP179" s="203"/>
    </row>
    <row r="180" spans="17:42" ht="12" customHeight="1">
      <c r="Q180" s="450"/>
      <c r="R180" s="451"/>
      <c r="S180" s="451"/>
      <c r="T180" s="4"/>
      <c r="U180" s="293"/>
      <c r="V180" s="293"/>
      <c r="W180" s="293"/>
      <c r="X180" s="293"/>
      <c r="Y180" s="293"/>
      <c r="Z180" s="293"/>
      <c r="AA180" s="293"/>
      <c r="AB180" s="293"/>
      <c r="AC180" s="293"/>
      <c r="AD180" s="293"/>
      <c r="AE180" s="293"/>
      <c r="AF180" s="293"/>
      <c r="AG180" s="293"/>
      <c r="AH180" s="293"/>
      <c r="AI180" s="293"/>
      <c r="AJ180" s="293"/>
      <c r="AK180" s="293"/>
      <c r="AL180" s="293"/>
      <c r="AM180" s="293"/>
      <c r="AN180" s="201"/>
      <c r="AO180" s="201"/>
      <c r="AP180" s="203"/>
    </row>
    <row r="181" spans="2:42" ht="12" customHeight="1">
      <c r="B181" s="91" t="s">
        <v>26</v>
      </c>
      <c r="Q181" s="450" t="s">
        <v>11</v>
      </c>
      <c r="R181" s="451"/>
      <c r="S181" s="451"/>
      <c r="T181" s="4"/>
      <c r="U181" s="201" t="str">
        <f>IF('基本情報入力欄'!$D$19="","",'基本情報入力欄'!$D$19)</f>
        <v>代表太郎</v>
      </c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3"/>
    </row>
    <row r="182" spans="17:42" ht="12" customHeight="1">
      <c r="Q182" s="450" t="s">
        <v>13</v>
      </c>
      <c r="R182" s="451"/>
      <c r="S182" s="451"/>
      <c r="T182" s="4"/>
      <c r="U182" s="201" t="str">
        <f>IF('基本情報入力欄'!$D$20="","",'基本情報入力欄'!$D$20)</f>
        <v>048-224-5111</v>
      </c>
      <c r="V182" s="201"/>
      <c r="W182" s="201"/>
      <c r="X182" s="201"/>
      <c r="Y182" s="201"/>
      <c r="Z182" s="201"/>
      <c r="AA182" s="489" t="s">
        <v>14</v>
      </c>
      <c r="AB182" s="489"/>
      <c r="AC182" s="489"/>
      <c r="AD182" s="201"/>
      <c r="AE182" s="201" t="str">
        <f>IF('基本情報入力欄'!$D$21="","",'基本情報入力欄'!$D$21)</f>
        <v>048-224-5118</v>
      </c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3"/>
    </row>
    <row r="183" spans="2:42" ht="12" customHeight="1" thickBot="1">
      <c r="B183" s="649" t="s">
        <v>261</v>
      </c>
      <c r="C183" s="649"/>
      <c r="Q183" s="450"/>
      <c r="R183" s="451"/>
      <c r="S183" s="451"/>
      <c r="T183" s="4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440" t="s">
        <v>210</v>
      </c>
      <c r="AO183" s="440"/>
      <c r="AP183" s="441"/>
    </row>
    <row r="184" spans="2:42" ht="17.25" customHeight="1" thickTop="1">
      <c r="B184" s="268">
        <f>IF('請求入力欄'!$D182="","",MID('請求入力欄'!$D182,1,1))</f>
      </c>
      <c r="C184" s="269">
        <f>IF('請求入力欄'!$D182="","",MID('請求入力欄'!$D182,2,1))</f>
      </c>
      <c r="D184" s="270">
        <f>IF('請求入力欄'!$D182="","",MID('請求入力欄'!$D182,3,1))</f>
      </c>
      <c r="E184" s="603">
        <f>IF('請求入力欄'!$D182="","",MID('請求入力欄'!$D182,4,1))</f>
      </c>
      <c r="F184" s="603"/>
      <c r="G184" s="603">
        <f>IF('請求入力欄'!$D182="","",MID('請求入力欄'!$D182,5,1))</f>
      </c>
      <c r="H184" s="603"/>
      <c r="I184" s="603">
        <f>IF('請求入力欄'!$D182="","",MID('請求入力欄'!$D182,6,1))</f>
      </c>
      <c r="J184" s="603"/>
      <c r="K184" s="603">
        <f>IF('請求入力欄'!$D182="","",MID('請求入力欄'!$D182,7,1))</f>
      </c>
      <c r="L184" s="603"/>
      <c r="M184" s="603">
        <f>IF('請求入力欄'!$D182="","",MID('請求入力欄'!$D182,8,1))</f>
      </c>
      <c r="N184" s="603"/>
      <c r="O184" s="603">
        <f>IF('請求入力欄'!$D182="","",MID('請求入力欄'!$D182,9,1))</f>
      </c>
      <c r="P184" s="603"/>
      <c r="Q184" s="475">
        <f>IF('請求入力欄'!$D182="","",MID('請求入力欄'!$D182,10,1))</f>
      </c>
      <c r="R184" s="476"/>
      <c r="S184" s="92" t="s">
        <v>4</v>
      </c>
      <c r="T184" s="131"/>
      <c r="U184" s="49"/>
      <c r="V184" s="516">
        <f>IF('請求入力欄'!$D184="","",MID('請求入力欄'!$K184,1,1))</f>
      </c>
      <c r="W184" s="517"/>
      <c r="X184" s="517">
        <f>IF('請求入力欄'!$D184="","",MID('請求入力欄'!$K184,2,1))</f>
      </c>
      <c r="Y184" s="517"/>
      <c r="Z184" s="517">
        <f>IF('請求入力欄'!$D184="","",MID('請求入力欄'!$K184,3,1))</f>
      </c>
      <c r="AA184" s="517"/>
      <c r="AB184" s="517">
        <f>IF('請求入力欄'!$D184="","",MID('請求入力欄'!$K184,4,1))</f>
      </c>
      <c r="AC184" s="517"/>
      <c r="AD184" s="517">
        <f>IF('請求入力欄'!$D184="","",MID('請求入力欄'!$K184,5,1))</f>
      </c>
      <c r="AE184" s="518"/>
      <c r="AF184" s="519" t="s">
        <v>0</v>
      </c>
      <c r="AG184" s="520"/>
      <c r="AH184" s="520"/>
      <c r="AI184" s="521"/>
      <c r="AJ184" s="462">
        <f>'請求入力欄'!O209</f>
        <v>0</v>
      </c>
      <c r="AK184" s="463"/>
      <c r="AL184" s="463"/>
      <c r="AM184" s="463"/>
      <c r="AN184" s="463"/>
      <c r="AO184" s="463"/>
      <c r="AP184" s="464"/>
    </row>
    <row r="185" spans="2:42" ht="17.25" customHeight="1">
      <c r="B185" s="36" t="s">
        <v>5</v>
      </c>
      <c r="C185" s="477">
        <f>'請求入力欄'!D183</f>
        <v>0</v>
      </c>
      <c r="D185" s="477"/>
      <c r="E185" s="477"/>
      <c r="F185" s="477"/>
      <c r="G185" s="477"/>
      <c r="H185" s="477"/>
      <c r="I185" s="477"/>
      <c r="J185" s="477"/>
      <c r="K185" s="477"/>
      <c r="L185" s="477"/>
      <c r="M185" s="477"/>
      <c r="N185" s="477"/>
      <c r="O185" s="477"/>
      <c r="P185" s="477"/>
      <c r="Q185" s="477"/>
      <c r="R185" s="478"/>
      <c r="S185" s="481" t="s">
        <v>211</v>
      </c>
      <c r="T185" s="482"/>
      <c r="U185" s="483"/>
      <c r="V185" s="638">
        <f>IF('請求入力欄'!D185=0,"",'請求入力欄'!D185)</f>
      </c>
      <c r="W185" s="638"/>
      <c r="X185" s="638"/>
      <c r="Y185" s="638"/>
      <c r="Z185" s="638"/>
      <c r="AA185" s="638"/>
      <c r="AB185" s="638"/>
      <c r="AC185" s="638"/>
      <c r="AD185" s="638"/>
      <c r="AE185" s="639"/>
      <c r="AF185" s="522" t="s">
        <v>1</v>
      </c>
      <c r="AG185" s="523"/>
      <c r="AH185" s="523"/>
      <c r="AI185" s="524"/>
      <c r="AJ185" s="501">
        <f>'請求入力欄'!D196</f>
        <v>0</v>
      </c>
      <c r="AK185" s="502"/>
      <c r="AL185" s="502"/>
      <c r="AM185" s="502"/>
      <c r="AN185" s="502"/>
      <c r="AO185" s="502"/>
      <c r="AP185" s="503"/>
    </row>
    <row r="186" spans="2:42" ht="10.5" customHeight="1">
      <c r="B186" s="37"/>
      <c r="C186" s="479"/>
      <c r="D186" s="479"/>
      <c r="E186" s="479"/>
      <c r="F186" s="479"/>
      <c r="G186" s="479"/>
      <c r="H186" s="479"/>
      <c r="I186" s="479"/>
      <c r="J186" s="479"/>
      <c r="K186" s="479"/>
      <c r="L186" s="479"/>
      <c r="M186" s="479"/>
      <c r="N186" s="479"/>
      <c r="O186" s="479"/>
      <c r="P186" s="479"/>
      <c r="Q186" s="479"/>
      <c r="R186" s="480"/>
      <c r="S186" s="484"/>
      <c r="T186" s="485"/>
      <c r="U186" s="486"/>
      <c r="V186" s="640"/>
      <c r="W186" s="640"/>
      <c r="X186" s="640"/>
      <c r="Y186" s="640"/>
      <c r="Z186" s="640"/>
      <c r="AA186" s="640"/>
      <c r="AB186" s="640"/>
      <c r="AC186" s="640"/>
      <c r="AD186" s="640"/>
      <c r="AE186" s="641"/>
      <c r="AF186" s="635" t="s">
        <v>2</v>
      </c>
      <c r="AG186" s="636"/>
      <c r="AH186" s="636"/>
      <c r="AI186" s="637"/>
      <c r="AJ186" s="504">
        <f>SUM(AJ184:AR185)</f>
        <v>0</v>
      </c>
      <c r="AK186" s="505"/>
      <c r="AL186" s="505"/>
      <c r="AM186" s="505"/>
      <c r="AN186" s="505"/>
      <c r="AO186" s="505"/>
      <c r="AP186" s="506"/>
    </row>
    <row r="187" spans="2:42" ht="6.75" customHeight="1">
      <c r="B187" s="625" t="s">
        <v>23</v>
      </c>
      <c r="C187" s="626"/>
      <c r="D187" s="626"/>
      <c r="E187" s="626"/>
      <c r="F187" s="627"/>
      <c r="G187" s="619">
        <f>'請求入力欄'!D198</f>
        <v>0</v>
      </c>
      <c r="H187" s="620"/>
      <c r="I187" s="620"/>
      <c r="J187" s="620"/>
      <c r="K187" s="620"/>
      <c r="L187" s="620"/>
      <c r="M187" s="620"/>
      <c r="N187" s="620"/>
      <c r="O187" s="620"/>
      <c r="P187" s="621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38"/>
      <c r="AD187" s="631"/>
      <c r="AE187" s="632"/>
      <c r="AF187" s="635"/>
      <c r="AG187" s="636"/>
      <c r="AH187" s="636"/>
      <c r="AI187" s="637"/>
      <c r="AJ187" s="507"/>
      <c r="AK187" s="508"/>
      <c r="AL187" s="508"/>
      <c r="AM187" s="508"/>
      <c r="AN187" s="508"/>
      <c r="AO187" s="508"/>
      <c r="AP187" s="509"/>
    </row>
    <row r="188" spans="2:42" ht="17.25" customHeight="1">
      <c r="B188" s="625"/>
      <c r="C188" s="628"/>
      <c r="D188" s="628"/>
      <c r="E188" s="628"/>
      <c r="F188" s="629"/>
      <c r="G188" s="622"/>
      <c r="H188" s="623"/>
      <c r="I188" s="623"/>
      <c r="J188" s="623"/>
      <c r="K188" s="623"/>
      <c r="L188" s="623"/>
      <c r="M188" s="623"/>
      <c r="N188" s="623"/>
      <c r="O188" s="623"/>
      <c r="P188" s="624"/>
      <c r="Q188" s="4"/>
      <c r="R188" s="4"/>
      <c r="S188" s="4"/>
      <c r="T188" s="4" t="s">
        <v>22</v>
      </c>
      <c r="U188" s="4"/>
      <c r="V188" s="4"/>
      <c r="W188" s="4"/>
      <c r="X188" s="4"/>
      <c r="Y188" s="642">
        <f>'請求入力欄'!L196</f>
      </c>
      <c r="Z188" s="642"/>
      <c r="AA188" s="642"/>
      <c r="AB188" s="4" t="s">
        <v>68</v>
      </c>
      <c r="AC188" s="38"/>
      <c r="AD188" s="633"/>
      <c r="AE188" s="634"/>
      <c r="AF188" s="522" t="s">
        <v>3</v>
      </c>
      <c r="AG188" s="523"/>
      <c r="AH188" s="523"/>
      <c r="AI188" s="524"/>
      <c r="AJ188" s="465">
        <f>IF(V185="",0,V185-AJ186)</f>
        <v>0</v>
      </c>
      <c r="AK188" s="466"/>
      <c r="AL188" s="466"/>
      <c r="AM188" s="466"/>
      <c r="AN188" s="466"/>
      <c r="AO188" s="466"/>
      <c r="AP188" s="467"/>
    </row>
    <row r="189" spans="2:42" ht="10.5">
      <c r="B189" s="644" t="s">
        <v>21</v>
      </c>
      <c r="C189" s="616"/>
      <c r="D189" s="616"/>
      <c r="E189" s="616" t="s">
        <v>20</v>
      </c>
      <c r="F189" s="616"/>
      <c r="G189" s="616"/>
      <c r="H189" s="616"/>
      <c r="I189" s="616"/>
      <c r="J189" s="616"/>
      <c r="K189" s="616"/>
      <c r="L189" s="616"/>
      <c r="M189" s="616"/>
      <c r="N189" s="616"/>
      <c r="O189" s="616"/>
      <c r="P189" s="645"/>
      <c r="Q189" s="646" t="s">
        <v>19</v>
      </c>
      <c r="R189" s="647"/>
      <c r="S189" s="647"/>
      <c r="T189" s="647"/>
      <c r="U189" s="648" t="s">
        <v>18</v>
      </c>
      <c r="V189" s="648"/>
      <c r="W189" s="648"/>
      <c r="X189" s="648"/>
      <c r="Y189" s="615" t="s">
        <v>16</v>
      </c>
      <c r="Z189" s="616"/>
      <c r="AA189" s="616"/>
      <c r="AB189" s="617"/>
      <c r="AC189" s="617"/>
      <c r="AD189" s="617"/>
      <c r="AE189" s="617"/>
      <c r="AF189" s="616"/>
      <c r="AG189" s="618"/>
      <c r="AH189" s="192"/>
      <c r="AI189" s="4" t="s">
        <v>17</v>
      </c>
      <c r="AJ189" s="5"/>
      <c r="AK189" s="5"/>
      <c r="AL189" s="5"/>
      <c r="AM189" s="5"/>
      <c r="AN189" s="5"/>
      <c r="AO189" s="5"/>
      <c r="AP189" s="46"/>
    </row>
    <row r="190" spans="2:42" ht="18" customHeight="1">
      <c r="B190" s="592">
        <f>+IF('請求入力欄'!D187="","",'請求入力欄'!D187)</f>
      </c>
      <c r="C190" s="593"/>
      <c r="D190" s="594"/>
      <c r="E190" s="204"/>
      <c r="F190" s="601">
        <f>+IF('請求入力欄'!K187="","",'請求入力欄'!K187)</f>
      </c>
      <c r="G190" s="601"/>
      <c r="H190" s="601"/>
      <c r="I190" s="601"/>
      <c r="J190" s="601"/>
      <c r="K190" s="601"/>
      <c r="L190" s="601"/>
      <c r="M190" s="601"/>
      <c r="N190" s="601"/>
      <c r="O190" s="601"/>
      <c r="P190" s="205"/>
      <c r="Q190" s="602">
        <f>+IF('請求入力欄'!L187="","",'請求入力欄'!L187)</f>
      </c>
      <c r="R190" s="598"/>
      <c r="S190" s="598"/>
      <c r="T190" s="598"/>
      <c r="U190" s="595">
        <f>+IF('請求入力欄'!M187="","",'請求入力欄'!M187)</f>
      </c>
      <c r="V190" s="595"/>
      <c r="W190" s="595"/>
      <c r="X190" s="596"/>
      <c r="Y190" s="548">
        <f>+IF('請求入力欄'!N187="","",'請求入力欄'!N187)</f>
      </c>
      <c r="Z190" s="549"/>
      <c r="AA190" s="549"/>
      <c r="AB190" s="549"/>
      <c r="AC190" s="549"/>
      <c r="AD190" s="549"/>
      <c r="AE190" s="549"/>
      <c r="AF190" s="549"/>
      <c r="AG190" s="550"/>
      <c r="AH190" s="48"/>
      <c r="AI190" s="127"/>
      <c r="AJ190" s="127"/>
      <c r="AK190" s="127"/>
      <c r="AL190" s="127"/>
      <c r="AM190" s="127"/>
      <c r="AN190" s="127"/>
      <c r="AO190" s="127"/>
      <c r="AP190" s="47"/>
    </row>
    <row r="191" spans="2:42" ht="18" customHeight="1">
      <c r="B191" s="592">
        <f>+IF('請求入力欄'!D188="","",'請求入力欄'!D188)</f>
      </c>
      <c r="C191" s="593"/>
      <c r="D191" s="594"/>
      <c r="E191" s="204"/>
      <c r="F191" s="601">
        <f>+IF('請求入力欄'!K188="","",'請求入力欄'!K188)</f>
      </c>
      <c r="G191" s="601"/>
      <c r="H191" s="601"/>
      <c r="I191" s="601"/>
      <c r="J191" s="601"/>
      <c r="K191" s="601"/>
      <c r="L191" s="601"/>
      <c r="M191" s="601"/>
      <c r="N191" s="601"/>
      <c r="O191" s="601"/>
      <c r="P191" s="205"/>
      <c r="Q191" s="597">
        <f>+IF('請求入力欄'!L188="","",'請求入力欄'!L188)</f>
      </c>
      <c r="R191" s="598"/>
      <c r="S191" s="598"/>
      <c r="T191" s="598"/>
      <c r="U191" s="595">
        <f>+IF('請求入力欄'!M188="","",'請求入力欄'!M188)</f>
      </c>
      <c r="V191" s="595"/>
      <c r="W191" s="595"/>
      <c r="X191" s="596"/>
      <c r="Y191" s="548">
        <f>+IF('請求入力欄'!N188="","",'請求入力欄'!N188)</f>
      </c>
      <c r="Z191" s="549"/>
      <c r="AA191" s="549"/>
      <c r="AB191" s="549"/>
      <c r="AC191" s="549"/>
      <c r="AD191" s="549"/>
      <c r="AE191" s="549"/>
      <c r="AF191" s="549"/>
      <c r="AG191" s="550"/>
      <c r="AH191" s="48"/>
      <c r="AI191" s="127"/>
      <c r="AJ191" s="127"/>
      <c r="AK191" s="127"/>
      <c r="AL191" s="127"/>
      <c r="AM191" s="127"/>
      <c r="AN191" s="127"/>
      <c r="AO191" s="127"/>
      <c r="AP191" s="47"/>
    </row>
    <row r="192" spans="2:42" ht="18" customHeight="1">
      <c r="B192" s="592">
        <f>+IF('請求入力欄'!D189="","",'請求入力欄'!D189)</f>
      </c>
      <c r="C192" s="593"/>
      <c r="D192" s="594"/>
      <c r="E192" s="204"/>
      <c r="F192" s="601">
        <f>+IF('請求入力欄'!K189="","",'請求入力欄'!K189)</f>
      </c>
      <c r="G192" s="601"/>
      <c r="H192" s="601"/>
      <c r="I192" s="601"/>
      <c r="J192" s="601"/>
      <c r="K192" s="601"/>
      <c r="L192" s="601"/>
      <c r="M192" s="601"/>
      <c r="N192" s="601"/>
      <c r="O192" s="601"/>
      <c r="P192" s="205"/>
      <c r="Q192" s="597">
        <f>+IF('請求入力欄'!L189="","",'請求入力欄'!L189)</f>
      </c>
      <c r="R192" s="598"/>
      <c r="S192" s="598"/>
      <c r="T192" s="598"/>
      <c r="U192" s="595">
        <f>+IF('請求入力欄'!M189="","",'請求入力欄'!M189)</f>
      </c>
      <c r="V192" s="595"/>
      <c r="W192" s="595"/>
      <c r="X192" s="596"/>
      <c r="Y192" s="548">
        <f>+IF('請求入力欄'!N189="","",'請求入力欄'!N189)</f>
      </c>
      <c r="Z192" s="549"/>
      <c r="AA192" s="549"/>
      <c r="AB192" s="549"/>
      <c r="AC192" s="549"/>
      <c r="AD192" s="549"/>
      <c r="AE192" s="549"/>
      <c r="AF192" s="549"/>
      <c r="AG192" s="550"/>
      <c r="AH192" s="48"/>
      <c r="AI192" s="127"/>
      <c r="AJ192" s="127"/>
      <c r="AK192" s="127"/>
      <c r="AL192" s="127"/>
      <c r="AM192" s="127"/>
      <c r="AN192" s="127"/>
      <c r="AO192" s="127"/>
      <c r="AP192" s="47"/>
    </row>
    <row r="193" spans="2:42" ht="18" customHeight="1">
      <c r="B193" s="592">
        <f>+IF('請求入力欄'!D190="","",'請求入力欄'!D190)</f>
      </c>
      <c r="C193" s="593"/>
      <c r="D193" s="594"/>
      <c r="E193" s="204"/>
      <c r="F193" s="601">
        <f>+IF('請求入力欄'!K190="","",'請求入力欄'!K190)</f>
      </c>
      <c r="G193" s="601"/>
      <c r="H193" s="601"/>
      <c r="I193" s="601"/>
      <c r="J193" s="601"/>
      <c r="K193" s="601"/>
      <c r="L193" s="601"/>
      <c r="M193" s="601"/>
      <c r="N193" s="601"/>
      <c r="O193" s="601"/>
      <c r="P193" s="205"/>
      <c r="Q193" s="597">
        <f>+IF('請求入力欄'!L190="","",'請求入力欄'!L190)</f>
      </c>
      <c r="R193" s="598"/>
      <c r="S193" s="598"/>
      <c r="T193" s="598"/>
      <c r="U193" s="595">
        <f>+IF('請求入力欄'!M190="","",'請求入力欄'!M190)</f>
      </c>
      <c r="V193" s="595"/>
      <c r="W193" s="595"/>
      <c r="X193" s="596"/>
      <c r="Y193" s="548">
        <f>+IF('請求入力欄'!N190="","",'請求入力欄'!N190)</f>
      </c>
      <c r="Z193" s="549"/>
      <c r="AA193" s="549"/>
      <c r="AB193" s="549"/>
      <c r="AC193" s="549"/>
      <c r="AD193" s="549"/>
      <c r="AE193" s="549"/>
      <c r="AF193" s="549"/>
      <c r="AG193" s="550"/>
      <c r="AH193" s="48"/>
      <c r="AI193" s="127"/>
      <c r="AJ193" s="127"/>
      <c r="AK193" s="127"/>
      <c r="AL193" s="127"/>
      <c r="AM193" s="127"/>
      <c r="AN193" s="127"/>
      <c r="AO193" s="127"/>
      <c r="AP193" s="47"/>
    </row>
    <row r="194" spans="2:42" ht="18" customHeight="1">
      <c r="B194" s="592">
        <f>+IF('請求入力欄'!D191="","",'請求入力欄'!D191)</f>
      </c>
      <c r="C194" s="593"/>
      <c r="D194" s="594"/>
      <c r="E194" s="204"/>
      <c r="F194" s="601">
        <f>+IF('請求入力欄'!K191="","",'請求入力欄'!K191)</f>
      </c>
      <c r="G194" s="601"/>
      <c r="H194" s="601"/>
      <c r="I194" s="601"/>
      <c r="J194" s="601"/>
      <c r="K194" s="601"/>
      <c r="L194" s="601"/>
      <c r="M194" s="601"/>
      <c r="N194" s="601"/>
      <c r="O194" s="601"/>
      <c r="P194" s="205"/>
      <c r="Q194" s="597">
        <f>+IF('請求入力欄'!L191="","",'請求入力欄'!L191)</f>
      </c>
      <c r="R194" s="598"/>
      <c r="S194" s="598"/>
      <c r="T194" s="598"/>
      <c r="U194" s="595">
        <f>+IF('請求入力欄'!M191="","",'請求入力欄'!M191)</f>
      </c>
      <c r="V194" s="595"/>
      <c r="W194" s="595"/>
      <c r="X194" s="596"/>
      <c r="Y194" s="548">
        <f>+IF('請求入力欄'!N191="","",'請求入力欄'!N191)</f>
      </c>
      <c r="Z194" s="549"/>
      <c r="AA194" s="549"/>
      <c r="AB194" s="549"/>
      <c r="AC194" s="549"/>
      <c r="AD194" s="549"/>
      <c r="AE194" s="549"/>
      <c r="AF194" s="549"/>
      <c r="AG194" s="550"/>
      <c r="AH194" s="48"/>
      <c r="AI194" s="127"/>
      <c r="AJ194" s="127"/>
      <c r="AK194" s="127"/>
      <c r="AL194" s="127"/>
      <c r="AM194" s="127"/>
      <c r="AN194" s="127"/>
      <c r="AO194" s="127"/>
      <c r="AP194" s="47"/>
    </row>
    <row r="195" spans="2:42" ht="18" customHeight="1">
      <c r="B195" s="592">
        <f>+IF('請求入力欄'!D192="","",'請求入力欄'!D192)</f>
      </c>
      <c r="C195" s="593"/>
      <c r="D195" s="594"/>
      <c r="E195" s="204"/>
      <c r="F195" s="601">
        <f>+IF('請求入力欄'!K192="","",'請求入力欄'!K192)</f>
      </c>
      <c r="G195" s="601"/>
      <c r="H195" s="601"/>
      <c r="I195" s="601"/>
      <c r="J195" s="601"/>
      <c r="K195" s="601"/>
      <c r="L195" s="601"/>
      <c r="M195" s="601"/>
      <c r="N195" s="601"/>
      <c r="O195" s="601"/>
      <c r="P195" s="205"/>
      <c r="Q195" s="597">
        <f>+IF('請求入力欄'!L192="","",'請求入力欄'!L192)</f>
      </c>
      <c r="R195" s="598"/>
      <c r="S195" s="598"/>
      <c r="T195" s="598"/>
      <c r="U195" s="595">
        <f>+IF('請求入力欄'!M192="","",'請求入力欄'!M192)</f>
      </c>
      <c r="V195" s="595"/>
      <c r="W195" s="595"/>
      <c r="X195" s="596"/>
      <c r="Y195" s="548">
        <f>+IF('請求入力欄'!N192="","",'請求入力欄'!N192)</f>
      </c>
      <c r="Z195" s="549"/>
      <c r="AA195" s="549"/>
      <c r="AB195" s="549"/>
      <c r="AC195" s="549"/>
      <c r="AD195" s="549"/>
      <c r="AE195" s="549"/>
      <c r="AF195" s="549"/>
      <c r="AG195" s="550"/>
      <c r="AH195" s="48"/>
      <c r="AI195" s="127"/>
      <c r="AJ195" s="127"/>
      <c r="AK195" s="127"/>
      <c r="AL195" s="127"/>
      <c r="AM195" s="127"/>
      <c r="AN195" s="127"/>
      <c r="AO195" s="127"/>
      <c r="AP195" s="47"/>
    </row>
    <row r="196" spans="2:42" ht="18" customHeight="1">
      <c r="B196" s="592">
        <f>+IF('請求入力欄'!D193="","",'請求入力欄'!D193)</f>
      </c>
      <c r="C196" s="593"/>
      <c r="D196" s="594"/>
      <c r="E196" s="204"/>
      <c r="F196" s="601">
        <f>+IF('請求入力欄'!K193="","",'請求入力欄'!K193)</f>
      </c>
      <c r="G196" s="601"/>
      <c r="H196" s="601"/>
      <c r="I196" s="601"/>
      <c r="J196" s="601"/>
      <c r="K196" s="601"/>
      <c r="L196" s="601"/>
      <c r="M196" s="601"/>
      <c r="N196" s="601"/>
      <c r="O196" s="601"/>
      <c r="P196" s="205"/>
      <c r="Q196" s="597">
        <f>+IF('請求入力欄'!L193="","",'請求入力欄'!L193)</f>
      </c>
      <c r="R196" s="598"/>
      <c r="S196" s="598"/>
      <c r="T196" s="598"/>
      <c r="U196" s="595">
        <f>+IF('請求入力欄'!M193="","",'請求入力欄'!M193)</f>
      </c>
      <c r="V196" s="595"/>
      <c r="W196" s="595"/>
      <c r="X196" s="596"/>
      <c r="Y196" s="548">
        <f>+IF('請求入力欄'!N193="","",'請求入力欄'!N193)</f>
      </c>
      <c r="Z196" s="549"/>
      <c r="AA196" s="549"/>
      <c r="AB196" s="549"/>
      <c r="AC196" s="549"/>
      <c r="AD196" s="549"/>
      <c r="AE196" s="549"/>
      <c r="AF196" s="549"/>
      <c r="AG196" s="550"/>
      <c r="AH196" s="48"/>
      <c r="AI196" s="127"/>
      <c r="AJ196" s="127"/>
      <c r="AK196" s="127"/>
      <c r="AL196" s="127"/>
      <c r="AM196" s="127"/>
      <c r="AN196" s="127"/>
      <c r="AO196" s="127"/>
      <c r="AP196" s="47"/>
    </row>
    <row r="197" spans="2:42" ht="18" customHeight="1">
      <c r="B197" s="592">
        <f>+IF('請求入力欄'!D194="","",'請求入力欄'!D194)</f>
      </c>
      <c r="C197" s="593"/>
      <c r="D197" s="594"/>
      <c r="E197" s="206"/>
      <c r="F197" s="601">
        <f>+IF('請求入力欄'!K194="","",'請求入力欄'!K194)</f>
      </c>
      <c r="G197" s="601"/>
      <c r="H197" s="601"/>
      <c r="I197" s="601"/>
      <c r="J197" s="601"/>
      <c r="K197" s="601"/>
      <c r="L197" s="601"/>
      <c r="M197" s="601"/>
      <c r="N197" s="601"/>
      <c r="O197" s="601"/>
      <c r="P197" s="207"/>
      <c r="Q197" s="597">
        <f>+IF('請求入力欄'!L194="","",'請求入力欄'!L194)</f>
      </c>
      <c r="R197" s="598"/>
      <c r="S197" s="598"/>
      <c r="T197" s="598"/>
      <c r="U197" s="595">
        <f>+IF('請求入力欄'!M194="","",'請求入力欄'!M194)</f>
      </c>
      <c r="V197" s="595"/>
      <c r="W197" s="595"/>
      <c r="X197" s="596"/>
      <c r="Y197" s="548">
        <f>+IF('請求入力欄'!N194="","",'請求入力欄'!N194)</f>
      </c>
      <c r="Z197" s="549"/>
      <c r="AA197" s="549"/>
      <c r="AB197" s="549"/>
      <c r="AC197" s="549"/>
      <c r="AD197" s="549"/>
      <c r="AE197" s="549"/>
      <c r="AF197" s="549"/>
      <c r="AG197" s="550"/>
      <c r="AH197" s="54"/>
      <c r="AI197" s="4"/>
      <c r="AJ197" s="4"/>
      <c r="AK197" s="4"/>
      <c r="AL197" s="4"/>
      <c r="AM197" s="4"/>
      <c r="AN197" s="4"/>
      <c r="AO197" s="4"/>
      <c r="AP197" s="45"/>
    </row>
    <row r="198" spans="2:42" ht="18" customHeight="1">
      <c r="B198" s="592">
        <f>+IF('請求入力欄'!D195="","",'請求入力欄'!D195)</f>
      </c>
      <c r="C198" s="593"/>
      <c r="D198" s="594"/>
      <c r="E198" s="204"/>
      <c r="F198" s="601">
        <f>+IF('請求入力欄'!K195="","",'請求入力欄'!K195)</f>
      </c>
      <c r="G198" s="601"/>
      <c r="H198" s="601"/>
      <c r="I198" s="601"/>
      <c r="J198" s="601"/>
      <c r="K198" s="601"/>
      <c r="L198" s="601"/>
      <c r="M198" s="601"/>
      <c r="N198" s="601"/>
      <c r="O198" s="601"/>
      <c r="P198" s="205"/>
      <c r="Q198" s="597">
        <f>+IF('請求入力欄'!L195="","",'請求入力欄'!L195)</f>
      </c>
      <c r="R198" s="598"/>
      <c r="S198" s="598"/>
      <c r="T198" s="598"/>
      <c r="U198" s="595">
        <f>+IF('請求入力欄'!M195="","",'請求入力欄'!M195)</f>
      </c>
      <c r="V198" s="595"/>
      <c r="W198" s="595"/>
      <c r="X198" s="596"/>
      <c r="Y198" s="548">
        <f>+IF('請求入力欄'!N195="","",'請求入力欄'!N195)</f>
      </c>
      <c r="Z198" s="549"/>
      <c r="AA198" s="549"/>
      <c r="AB198" s="549"/>
      <c r="AC198" s="549"/>
      <c r="AD198" s="549"/>
      <c r="AE198" s="549"/>
      <c r="AF198" s="549"/>
      <c r="AG198" s="550"/>
      <c r="AH198" s="48"/>
      <c r="AI198" s="127"/>
      <c r="AJ198" s="127"/>
      <c r="AK198" s="127"/>
      <c r="AL198" s="127"/>
      <c r="AM198" s="127"/>
      <c r="AN198" s="127"/>
      <c r="AO198" s="127"/>
      <c r="AP198" s="47"/>
    </row>
    <row r="199" spans="2:42" ht="26.25" customHeight="1">
      <c r="B199" s="40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42" t="s">
        <v>248</v>
      </c>
      <c r="R199" s="443"/>
      <c r="S199" s="443"/>
      <c r="T199" s="444"/>
      <c r="U199" s="51" t="s">
        <v>2</v>
      </c>
      <c r="V199" s="52"/>
      <c r="W199" s="52"/>
      <c r="X199" s="53"/>
      <c r="Y199" s="490">
        <f>SUM(Y190:AG198)</f>
        <v>0</v>
      </c>
      <c r="Z199" s="491"/>
      <c r="AA199" s="491"/>
      <c r="AB199" s="491"/>
      <c r="AC199" s="491"/>
      <c r="AD199" s="491"/>
      <c r="AE199" s="491"/>
      <c r="AF199" s="491"/>
      <c r="AG199" s="492"/>
      <c r="AH199" s="496" t="s">
        <v>32</v>
      </c>
      <c r="AI199" s="496"/>
      <c r="AJ199" s="496"/>
      <c r="AK199" s="496"/>
      <c r="AL199" s="496"/>
      <c r="AM199" s="496"/>
      <c r="AN199" s="496"/>
      <c r="AO199" s="496"/>
      <c r="AP199" s="497"/>
    </row>
    <row r="200" spans="2:42" ht="26.25" customHeight="1" thickBot="1">
      <c r="B200" s="41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"/>
      <c r="N200" s="4"/>
      <c r="O200" s="4"/>
      <c r="P200" s="4"/>
      <c r="Q200" s="261"/>
      <c r="R200" s="445">
        <f>'請求入力欄'!K197</f>
        <v>0.08</v>
      </c>
      <c r="S200" s="445"/>
      <c r="T200" s="446"/>
      <c r="U200" s="72" t="s">
        <v>29</v>
      </c>
      <c r="V200" s="73"/>
      <c r="W200" s="73"/>
      <c r="X200" s="74"/>
      <c r="Y200" s="493">
        <f>ROUNDDOWN(Y199*R200,0)</f>
        <v>0</v>
      </c>
      <c r="Z200" s="494"/>
      <c r="AA200" s="494"/>
      <c r="AB200" s="494"/>
      <c r="AC200" s="494"/>
      <c r="AD200" s="494"/>
      <c r="AE200" s="494"/>
      <c r="AF200" s="494"/>
      <c r="AG200" s="495"/>
      <c r="AH200" s="498">
        <f>SUM(Y199:AG200)</f>
        <v>0</v>
      </c>
      <c r="AI200" s="499"/>
      <c r="AJ200" s="499"/>
      <c r="AK200" s="499"/>
      <c r="AL200" s="499"/>
      <c r="AM200" s="499"/>
      <c r="AN200" s="499"/>
      <c r="AO200" s="499"/>
      <c r="AP200" s="500"/>
    </row>
    <row r="201" spans="2:42" ht="17.25" customHeight="1" thickTop="1">
      <c r="B201" s="568" t="s">
        <v>27</v>
      </c>
      <c r="C201" s="39"/>
      <c r="D201" s="4"/>
      <c r="E201" s="4"/>
      <c r="F201" s="4"/>
      <c r="G201" s="4"/>
      <c r="H201" s="4"/>
      <c r="I201" s="4"/>
      <c r="J201" s="4"/>
      <c r="K201" s="4"/>
      <c r="L201" s="4"/>
      <c r="M201" s="569" t="s">
        <v>28</v>
      </c>
      <c r="N201" s="570"/>
      <c r="O201" s="570"/>
      <c r="P201" s="570"/>
      <c r="Q201" s="570"/>
      <c r="R201" s="570"/>
      <c r="S201" s="570"/>
      <c r="T201" s="570"/>
      <c r="U201" s="570"/>
      <c r="V201" s="570" t="s">
        <v>29</v>
      </c>
      <c r="W201" s="570"/>
      <c r="X201" s="570"/>
      <c r="Y201" s="571"/>
      <c r="Z201" s="571"/>
      <c r="AA201" s="571"/>
      <c r="AB201" s="571"/>
      <c r="AC201" s="572"/>
      <c r="AD201" s="573" t="s">
        <v>30</v>
      </c>
      <c r="AE201" s="574"/>
      <c r="AF201" s="574"/>
      <c r="AG201" s="575"/>
      <c r="AH201" s="44"/>
      <c r="AI201" s="43"/>
      <c r="AJ201" s="60"/>
      <c r="AK201" s="132"/>
      <c r="AL201" s="43"/>
      <c r="AM201" s="60"/>
      <c r="AN201" s="132"/>
      <c r="AO201" s="59"/>
      <c r="AP201" s="60"/>
    </row>
    <row r="202" spans="2:42" ht="17.25" customHeight="1">
      <c r="B202" s="568"/>
      <c r="C202" s="14"/>
      <c r="D202" s="6"/>
      <c r="E202" s="6" t="s">
        <v>22</v>
      </c>
      <c r="F202" s="6"/>
      <c r="G202" s="6"/>
      <c r="H202" s="6"/>
      <c r="I202" s="6"/>
      <c r="J202" s="6"/>
      <c r="K202" s="6"/>
      <c r="L202" s="6" t="s">
        <v>24</v>
      </c>
      <c r="M202" s="576"/>
      <c r="N202" s="447"/>
      <c r="O202" s="512"/>
      <c r="P202" s="514"/>
      <c r="Q202" s="447"/>
      <c r="R202" s="512"/>
      <c r="S202" s="514"/>
      <c r="T202" s="447"/>
      <c r="U202" s="512"/>
      <c r="V202" s="514"/>
      <c r="W202" s="512"/>
      <c r="X202" s="514"/>
      <c r="Y202" s="447"/>
      <c r="Z202" s="512"/>
      <c r="AA202" s="514"/>
      <c r="AB202" s="447"/>
      <c r="AC202" s="533"/>
      <c r="AD202" s="578" t="s">
        <v>31</v>
      </c>
      <c r="AE202" s="579"/>
      <c r="AF202" s="579"/>
      <c r="AG202" s="580"/>
      <c r="AH202" s="35"/>
      <c r="AI202" s="79"/>
      <c r="AJ202" s="61"/>
      <c r="AK202" s="133"/>
      <c r="AL202" s="79"/>
      <c r="AM202" s="61"/>
      <c r="AN202" s="133"/>
      <c r="AO202" s="79"/>
      <c r="AP202" s="61"/>
    </row>
    <row r="203" spans="2:42" ht="17.25" customHeight="1" thickBot="1">
      <c r="B203" s="568"/>
      <c r="C203" s="126" t="s">
        <v>80</v>
      </c>
      <c r="D203" s="5"/>
      <c r="E203" s="5"/>
      <c r="F203" s="5"/>
      <c r="G203" s="5"/>
      <c r="H203" s="5"/>
      <c r="I203" s="5"/>
      <c r="J203" s="5"/>
      <c r="K203" s="5"/>
      <c r="L203" s="5"/>
      <c r="M203" s="577"/>
      <c r="N203" s="448"/>
      <c r="O203" s="513"/>
      <c r="P203" s="515"/>
      <c r="Q203" s="448"/>
      <c r="R203" s="513"/>
      <c r="S203" s="515"/>
      <c r="T203" s="448"/>
      <c r="U203" s="513"/>
      <c r="V203" s="515"/>
      <c r="W203" s="513"/>
      <c r="X203" s="515"/>
      <c r="Y203" s="448"/>
      <c r="Z203" s="513"/>
      <c r="AA203" s="515"/>
      <c r="AB203" s="448"/>
      <c r="AC203" s="534"/>
      <c r="AD203" s="581" t="s">
        <v>2</v>
      </c>
      <c r="AE203" s="582"/>
      <c r="AF203" s="582"/>
      <c r="AG203" s="583"/>
      <c r="AH203" s="35"/>
      <c r="AI203" s="79"/>
      <c r="AJ203" s="61"/>
      <c r="AK203" s="133"/>
      <c r="AL203" s="79"/>
      <c r="AM203" s="61"/>
      <c r="AN203" s="133"/>
      <c r="AO203" s="79"/>
      <c r="AP203" s="61"/>
    </row>
    <row r="204" spans="2:42" ht="17.25" customHeight="1">
      <c r="B204" s="568"/>
      <c r="C204" s="34"/>
      <c r="D204" s="4"/>
      <c r="E204" s="4"/>
      <c r="F204" s="4"/>
      <c r="G204" s="4"/>
      <c r="H204" s="4"/>
      <c r="I204" s="4"/>
      <c r="J204" s="4"/>
      <c r="K204" s="4"/>
      <c r="L204" s="55"/>
      <c r="M204" s="584" t="s">
        <v>42</v>
      </c>
      <c r="N204" s="585"/>
      <c r="O204" s="585"/>
      <c r="P204" s="585"/>
      <c r="Q204" s="586" t="s">
        <v>43</v>
      </c>
      <c r="R204" s="587"/>
      <c r="S204" s="587"/>
      <c r="T204" s="587"/>
      <c r="U204" s="588" t="s">
        <v>52</v>
      </c>
      <c r="V204" s="587"/>
      <c r="W204" s="587"/>
      <c r="X204" s="587"/>
      <c r="Y204" s="587"/>
      <c r="Z204" s="587"/>
      <c r="AA204" s="587"/>
      <c r="AB204" s="587"/>
      <c r="AC204" s="587"/>
      <c r="AD204" s="589" t="s">
        <v>3</v>
      </c>
      <c r="AE204" s="590"/>
      <c r="AF204" s="590"/>
      <c r="AG204" s="591"/>
      <c r="AH204" s="58"/>
      <c r="AI204" s="57"/>
      <c r="AJ204" s="62"/>
      <c r="AK204" s="134"/>
      <c r="AL204" s="57"/>
      <c r="AM204" s="62"/>
      <c r="AN204" s="134"/>
      <c r="AO204" s="57"/>
      <c r="AP204" s="62"/>
    </row>
    <row r="205" spans="2:42" ht="19.5" customHeight="1">
      <c r="B205" s="563" t="s">
        <v>21</v>
      </c>
      <c r="C205" s="564"/>
      <c r="D205" s="565"/>
      <c r="E205" s="551" t="s">
        <v>16</v>
      </c>
      <c r="F205" s="552"/>
      <c r="G205" s="552"/>
      <c r="H205" s="552"/>
      <c r="I205" s="552"/>
      <c r="J205" s="552"/>
      <c r="K205" s="552"/>
      <c r="L205" s="552"/>
      <c r="M205" s="553" t="s">
        <v>44</v>
      </c>
      <c r="N205" s="554"/>
      <c r="O205" s="554"/>
      <c r="P205" s="554"/>
      <c r="Q205" s="555"/>
      <c r="R205" s="525"/>
      <c r="S205" s="525"/>
      <c r="T205" s="525"/>
      <c r="U205" s="559" t="s">
        <v>53</v>
      </c>
      <c r="V205" s="525"/>
      <c r="W205" s="525"/>
      <c r="X205" s="525"/>
      <c r="Y205" s="510"/>
      <c r="Z205" s="511"/>
      <c r="AA205" s="511"/>
      <c r="AB205" s="511"/>
      <c r="AC205" s="511"/>
      <c r="AD205" s="529">
        <v>4120</v>
      </c>
      <c r="AE205" s="530"/>
      <c r="AF205" s="530"/>
      <c r="AG205" s="531" t="s">
        <v>60</v>
      </c>
      <c r="AH205" s="531"/>
      <c r="AI205" s="531"/>
      <c r="AJ205" s="532"/>
      <c r="AK205" s="56"/>
      <c r="AL205" s="33"/>
      <c r="AM205" s="33"/>
      <c r="AN205" s="33"/>
      <c r="AO205" s="33"/>
      <c r="AP205" s="63"/>
    </row>
    <row r="206" spans="2:42" ht="19.5" customHeight="1">
      <c r="B206" s="551"/>
      <c r="C206" s="552"/>
      <c r="D206" s="552"/>
      <c r="E206" s="70"/>
      <c r="F206" s="130"/>
      <c r="G206" s="130"/>
      <c r="H206" s="130"/>
      <c r="I206" s="130"/>
      <c r="J206" s="130"/>
      <c r="K206" s="130"/>
      <c r="L206" s="50"/>
      <c r="M206" s="553" t="s">
        <v>45</v>
      </c>
      <c r="N206" s="554"/>
      <c r="O206" s="554"/>
      <c r="P206" s="554"/>
      <c r="Q206" s="555"/>
      <c r="R206" s="525"/>
      <c r="S206" s="525"/>
      <c r="T206" s="525"/>
      <c r="U206" s="559" t="s">
        <v>54</v>
      </c>
      <c r="V206" s="525"/>
      <c r="W206" s="525"/>
      <c r="X206" s="525"/>
      <c r="Y206" s="510"/>
      <c r="Z206" s="511"/>
      <c r="AA206" s="511"/>
      <c r="AB206" s="511"/>
      <c r="AC206" s="511"/>
      <c r="AD206" s="538">
        <v>4140</v>
      </c>
      <c r="AE206" s="539"/>
      <c r="AF206" s="539"/>
      <c r="AG206" s="470" t="s">
        <v>61</v>
      </c>
      <c r="AH206" s="470"/>
      <c r="AI206" s="470"/>
      <c r="AJ206" s="471"/>
      <c r="AK206" s="15"/>
      <c r="AL206" s="16"/>
      <c r="AM206" s="16"/>
      <c r="AN206" s="16"/>
      <c r="AO206" s="16"/>
      <c r="AP206" s="64"/>
    </row>
    <row r="207" spans="2:42" ht="19.5" customHeight="1">
      <c r="B207" s="551"/>
      <c r="C207" s="552"/>
      <c r="D207" s="552"/>
      <c r="E207" s="70"/>
      <c r="F207" s="130"/>
      <c r="G207" s="130"/>
      <c r="H207" s="130"/>
      <c r="I207" s="130"/>
      <c r="J207" s="130"/>
      <c r="K207" s="130"/>
      <c r="L207" s="50"/>
      <c r="M207" s="553" t="s">
        <v>46</v>
      </c>
      <c r="N207" s="554"/>
      <c r="O207" s="554"/>
      <c r="P207" s="554"/>
      <c r="Q207" s="555"/>
      <c r="R207" s="525"/>
      <c r="S207" s="525"/>
      <c r="T207" s="525"/>
      <c r="U207" s="559" t="s">
        <v>55</v>
      </c>
      <c r="V207" s="525"/>
      <c r="W207" s="525"/>
      <c r="X207" s="525"/>
      <c r="Y207" s="510"/>
      <c r="Z207" s="511"/>
      <c r="AA207" s="511"/>
      <c r="AB207" s="511"/>
      <c r="AC207" s="511"/>
      <c r="AD207" s="566">
        <v>4150</v>
      </c>
      <c r="AE207" s="567"/>
      <c r="AF207" s="567"/>
      <c r="AG207" s="472" t="s">
        <v>62</v>
      </c>
      <c r="AH207" s="472"/>
      <c r="AI207" s="472"/>
      <c r="AJ207" s="473"/>
      <c r="AK207" s="17"/>
      <c r="AL207" s="18"/>
      <c r="AM207" s="18"/>
      <c r="AN207" s="18"/>
      <c r="AO207" s="18"/>
      <c r="AP207" s="65"/>
    </row>
    <row r="208" spans="2:42" ht="19.5" customHeight="1">
      <c r="B208" s="551"/>
      <c r="C208" s="552"/>
      <c r="D208" s="552"/>
      <c r="E208" s="70"/>
      <c r="F208" s="130"/>
      <c r="G208" s="130"/>
      <c r="H208" s="130"/>
      <c r="I208" s="130"/>
      <c r="J208" s="130"/>
      <c r="K208" s="130"/>
      <c r="L208" s="50"/>
      <c r="M208" s="553" t="s">
        <v>47</v>
      </c>
      <c r="N208" s="554"/>
      <c r="O208" s="554"/>
      <c r="P208" s="554"/>
      <c r="Q208" s="555"/>
      <c r="R208" s="525"/>
      <c r="S208" s="525"/>
      <c r="T208" s="525"/>
      <c r="U208" s="559" t="s">
        <v>56</v>
      </c>
      <c r="V208" s="525"/>
      <c r="W208" s="525"/>
      <c r="X208" s="525"/>
      <c r="Y208" s="526"/>
      <c r="Z208" s="526"/>
      <c r="AA208" s="526"/>
      <c r="AB208" s="526"/>
      <c r="AC208" s="526"/>
      <c r="AD208" s="19"/>
      <c r="AE208" s="19"/>
      <c r="AF208" s="19"/>
      <c r="AG208" s="19"/>
      <c r="AH208" s="19"/>
      <c r="AI208" s="19"/>
      <c r="AJ208" s="20"/>
      <c r="AK208" s="560" t="s">
        <v>63</v>
      </c>
      <c r="AL208" s="561"/>
      <c r="AM208" s="561" t="s">
        <v>64</v>
      </c>
      <c r="AN208" s="561"/>
      <c r="AO208" s="561" t="s">
        <v>65</v>
      </c>
      <c r="AP208" s="562"/>
    </row>
    <row r="209" spans="2:42" ht="19.5" customHeight="1">
      <c r="B209" s="551"/>
      <c r="C209" s="552"/>
      <c r="D209" s="552"/>
      <c r="E209" s="70"/>
      <c r="F209" s="130"/>
      <c r="G209" s="130"/>
      <c r="H209" s="130"/>
      <c r="I209" s="130"/>
      <c r="J209" s="130"/>
      <c r="K209" s="130"/>
      <c r="L209" s="50"/>
      <c r="M209" s="553" t="s">
        <v>48</v>
      </c>
      <c r="N209" s="554"/>
      <c r="O209" s="554"/>
      <c r="P209" s="554"/>
      <c r="Q209" s="555"/>
      <c r="R209" s="525"/>
      <c r="S209" s="525"/>
      <c r="T209" s="525"/>
      <c r="U209" s="559" t="s">
        <v>57</v>
      </c>
      <c r="V209" s="525"/>
      <c r="W209" s="525"/>
      <c r="X209" s="525"/>
      <c r="Y209" s="526"/>
      <c r="Z209" s="526"/>
      <c r="AA209" s="526"/>
      <c r="AB209" s="526"/>
      <c r="AC209" s="526"/>
      <c r="AD209" s="21"/>
      <c r="AE209" s="21"/>
      <c r="AF209" s="21"/>
      <c r="AG209" s="21"/>
      <c r="AH209" s="21"/>
      <c r="AI209" s="21"/>
      <c r="AJ209" s="22"/>
      <c r="AK209" s="474">
        <v>0</v>
      </c>
      <c r="AL209" s="468"/>
      <c r="AM209" s="468">
        <v>4</v>
      </c>
      <c r="AN209" s="468"/>
      <c r="AO209" s="468">
        <v>0</v>
      </c>
      <c r="AP209" s="469"/>
    </row>
    <row r="210" spans="2:42" ht="19.5" customHeight="1">
      <c r="B210" s="551"/>
      <c r="C210" s="552"/>
      <c r="D210" s="552"/>
      <c r="E210" s="70"/>
      <c r="F210" s="130"/>
      <c r="G210" s="130"/>
      <c r="H210" s="130"/>
      <c r="I210" s="130"/>
      <c r="J210" s="130"/>
      <c r="K210" s="130"/>
      <c r="L210" s="50"/>
      <c r="M210" s="553" t="s">
        <v>49</v>
      </c>
      <c r="N210" s="554"/>
      <c r="O210" s="554"/>
      <c r="P210" s="554"/>
      <c r="Q210" s="555"/>
      <c r="R210" s="525"/>
      <c r="S210" s="525"/>
      <c r="T210" s="525"/>
      <c r="U210" s="559" t="s">
        <v>58</v>
      </c>
      <c r="V210" s="525"/>
      <c r="W210" s="525"/>
      <c r="X210" s="525"/>
      <c r="Y210" s="526"/>
      <c r="Z210" s="526"/>
      <c r="AA210" s="526"/>
      <c r="AB210" s="526"/>
      <c r="AC210" s="526"/>
      <c r="AD210" s="21"/>
      <c r="AE210" s="21"/>
      <c r="AF210" s="21"/>
      <c r="AG210" s="21"/>
      <c r="AH210" s="21"/>
      <c r="AI210" s="21"/>
      <c r="AJ210" s="22"/>
      <c r="AK210" s="474">
        <v>1</v>
      </c>
      <c r="AL210" s="468"/>
      <c r="AM210" s="468">
        <v>6</v>
      </c>
      <c r="AN210" s="468"/>
      <c r="AO210" s="468">
        <v>1</v>
      </c>
      <c r="AP210" s="469"/>
    </row>
    <row r="211" spans="2:42" ht="19.5" customHeight="1">
      <c r="B211" s="551"/>
      <c r="C211" s="552"/>
      <c r="D211" s="552"/>
      <c r="E211" s="70"/>
      <c r="F211" s="130"/>
      <c r="G211" s="130"/>
      <c r="H211" s="130"/>
      <c r="I211" s="130"/>
      <c r="J211" s="130"/>
      <c r="K211" s="130"/>
      <c r="L211" s="50"/>
      <c r="M211" s="553" t="s">
        <v>258</v>
      </c>
      <c r="N211" s="554"/>
      <c r="O211" s="554"/>
      <c r="P211" s="554"/>
      <c r="Q211" s="555"/>
      <c r="R211" s="525"/>
      <c r="S211" s="525"/>
      <c r="T211" s="525"/>
      <c r="U211" s="559" t="s">
        <v>59</v>
      </c>
      <c r="V211" s="525"/>
      <c r="W211" s="525"/>
      <c r="X211" s="525"/>
      <c r="Y211" s="526"/>
      <c r="Z211" s="526"/>
      <c r="AA211" s="526"/>
      <c r="AB211" s="526"/>
      <c r="AC211" s="526"/>
      <c r="AD211" s="21"/>
      <c r="AE211" s="21"/>
      <c r="AF211" s="21"/>
      <c r="AG211" s="21"/>
      <c r="AH211" s="21"/>
      <c r="AI211" s="21"/>
      <c r="AJ211" s="22"/>
      <c r="AK211" s="474">
        <v>2</v>
      </c>
      <c r="AL211" s="468"/>
      <c r="AM211" s="468">
        <v>7</v>
      </c>
      <c r="AN211" s="468"/>
      <c r="AO211" s="468">
        <v>2</v>
      </c>
      <c r="AP211" s="469"/>
    </row>
    <row r="212" spans="2:42" ht="19.5" customHeight="1">
      <c r="B212" s="551"/>
      <c r="C212" s="552"/>
      <c r="D212" s="552"/>
      <c r="E212" s="70"/>
      <c r="F212" s="130"/>
      <c r="G212" s="130"/>
      <c r="H212" s="130"/>
      <c r="I212" s="130"/>
      <c r="J212" s="130"/>
      <c r="K212" s="130"/>
      <c r="L212" s="50"/>
      <c r="M212" s="553" t="s">
        <v>50</v>
      </c>
      <c r="N212" s="554"/>
      <c r="O212" s="554"/>
      <c r="P212" s="554"/>
      <c r="Q212" s="555"/>
      <c r="R212" s="525"/>
      <c r="S212" s="525"/>
      <c r="T212" s="525"/>
      <c r="U212" s="525"/>
      <c r="V212" s="525"/>
      <c r="W212" s="525"/>
      <c r="X212" s="525"/>
      <c r="Y212" s="526"/>
      <c r="Z212" s="526"/>
      <c r="AA212" s="526"/>
      <c r="AB212" s="526"/>
      <c r="AC212" s="526"/>
      <c r="AD212" s="21"/>
      <c r="AE212" s="21"/>
      <c r="AF212" s="21"/>
      <c r="AG212" s="21"/>
      <c r="AH212" s="21"/>
      <c r="AI212" s="21"/>
      <c r="AJ212" s="22"/>
      <c r="AK212" s="474"/>
      <c r="AL212" s="468"/>
      <c r="AM212" s="468"/>
      <c r="AN212" s="468"/>
      <c r="AO212" s="468">
        <v>4</v>
      </c>
      <c r="AP212" s="469"/>
    </row>
    <row r="213" spans="2:42" ht="19.5" customHeight="1">
      <c r="B213" s="551"/>
      <c r="C213" s="552"/>
      <c r="D213" s="552"/>
      <c r="E213" s="70"/>
      <c r="F213" s="130"/>
      <c r="G213" s="130"/>
      <c r="H213" s="130"/>
      <c r="I213" s="130"/>
      <c r="J213" s="130"/>
      <c r="K213" s="130"/>
      <c r="L213" s="50"/>
      <c r="M213" s="556"/>
      <c r="N213" s="554"/>
      <c r="O213" s="554"/>
      <c r="P213" s="554"/>
      <c r="Q213" s="555"/>
      <c r="R213" s="525"/>
      <c r="S213" s="525"/>
      <c r="T213" s="525"/>
      <c r="U213" s="525"/>
      <c r="V213" s="525"/>
      <c r="W213" s="525"/>
      <c r="X213" s="525"/>
      <c r="Y213" s="526"/>
      <c r="Z213" s="526"/>
      <c r="AA213" s="526"/>
      <c r="AB213" s="526"/>
      <c r="AC213" s="526"/>
      <c r="AD213" s="21"/>
      <c r="AE213" s="21"/>
      <c r="AF213" s="21"/>
      <c r="AG213" s="21"/>
      <c r="AH213" s="21"/>
      <c r="AI213" s="21"/>
      <c r="AJ213" s="22"/>
      <c r="AK213" s="474"/>
      <c r="AL213" s="468"/>
      <c r="AM213" s="468"/>
      <c r="AN213" s="468"/>
      <c r="AO213" s="468">
        <v>5</v>
      </c>
      <c r="AP213" s="469"/>
    </row>
    <row r="214" spans="2:42" ht="19.5" customHeight="1">
      <c r="B214" s="551"/>
      <c r="C214" s="552"/>
      <c r="D214" s="552"/>
      <c r="E214" s="70"/>
      <c r="F214" s="130"/>
      <c r="G214" s="130"/>
      <c r="H214" s="130"/>
      <c r="I214" s="130"/>
      <c r="J214" s="130"/>
      <c r="K214" s="130"/>
      <c r="L214" s="50"/>
      <c r="M214" s="553"/>
      <c r="N214" s="554"/>
      <c r="O214" s="554"/>
      <c r="P214" s="554"/>
      <c r="Q214" s="555"/>
      <c r="R214" s="525"/>
      <c r="S214" s="525"/>
      <c r="T214" s="525"/>
      <c r="U214" s="525"/>
      <c r="V214" s="525"/>
      <c r="W214" s="525"/>
      <c r="X214" s="525"/>
      <c r="Y214" s="526"/>
      <c r="Z214" s="526"/>
      <c r="AA214" s="526"/>
      <c r="AB214" s="526"/>
      <c r="AC214" s="526"/>
      <c r="AD214" s="21"/>
      <c r="AE214" s="21"/>
      <c r="AF214" s="21"/>
      <c r="AG214" s="21"/>
      <c r="AH214" s="21"/>
      <c r="AI214" s="21"/>
      <c r="AJ214" s="22"/>
      <c r="AK214" s="474"/>
      <c r="AL214" s="468"/>
      <c r="AM214" s="468"/>
      <c r="AN214" s="468"/>
      <c r="AO214" s="468"/>
      <c r="AP214" s="469"/>
    </row>
    <row r="215" spans="2:42" ht="19.5" customHeight="1">
      <c r="B215" s="540" t="s">
        <v>2</v>
      </c>
      <c r="C215" s="541"/>
      <c r="D215" s="541"/>
      <c r="E215" s="71"/>
      <c r="F215" s="66"/>
      <c r="G215" s="66"/>
      <c r="H215" s="66"/>
      <c r="I215" s="66"/>
      <c r="J215" s="66"/>
      <c r="K215" s="66"/>
      <c r="L215" s="67"/>
      <c r="M215" s="542" t="s">
        <v>51</v>
      </c>
      <c r="N215" s="543"/>
      <c r="O215" s="543"/>
      <c r="P215" s="543"/>
      <c r="Q215" s="544"/>
      <c r="R215" s="545"/>
      <c r="S215" s="545"/>
      <c r="T215" s="545"/>
      <c r="U215" s="545"/>
      <c r="V215" s="545"/>
      <c r="W215" s="545"/>
      <c r="X215" s="545"/>
      <c r="Y215" s="546"/>
      <c r="Z215" s="546"/>
      <c r="AA215" s="546"/>
      <c r="AB215" s="546"/>
      <c r="AC215" s="546"/>
      <c r="AD215" s="23"/>
      <c r="AE215" s="23"/>
      <c r="AF215" s="23"/>
      <c r="AG215" s="23"/>
      <c r="AH215" s="23"/>
      <c r="AI215" s="23"/>
      <c r="AJ215" s="24"/>
      <c r="AK215" s="547"/>
      <c r="AL215" s="527"/>
      <c r="AM215" s="527"/>
      <c r="AN215" s="527"/>
      <c r="AO215" s="527"/>
      <c r="AP215" s="528"/>
    </row>
    <row r="216" spans="2:42" ht="12" customHeight="1">
      <c r="B216" s="68" t="s">
        <v>17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69"/>
      <c r="AD216" s="9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215"/>
    </row>
    <row r="217" spans="2:42" ht="12" customHeight="1">
      <c r="B217" s="11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12"/>
      <c r="AD217" s="11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216"/>
    </row>
    <row r="218" spans="2:42" ht="12" customHeight="1">
      <c r="B218" s="1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12"/>
      <c r="AD218" s="11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216"/>
    </row>
    <row r="219" spans="2:42" ht="12" customHeight="1">
      <c r="B219" s="11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12"/>
      <c r="AD219" s="11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216"/>
    </row>
    <row r="220" spans="2:42" ht="12" customHeight="1">
      <c r="B220" s="1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12"/>
      <c r="AD220" s="11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216"/>
    </row>
    <row r="221" spans="2:42" ht="12" customHeight="1">
      <c r="B221" s="11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12"/>
      <c r="AD221" s="11"/>
      <c r="AE221" s="4"/>
      <c r="AF221" s="4"/>
      <c r="AG221" s="4"/>
      <c r="AH221" s="4"/>
      <c r="AI221" s="4"/>
      <c r="AO221" s="4"/>
      <c r="AP221" s="216"/>
    </row>
    <row r="222" spans="2:42" ht="12" customHeight="1">
      <c r="B222" s="11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12"/>
      <c r="AD222" s="11"/>
      <c r="AE222" s="4"/>
      <c r="AF222" s="4"/>
      <c r="AG222" s="4"/>
      <c r="AH222" s="4"/>
      <c r="AI222" s="4"/>
      <c r="AO222" s="4"/>
      <c r="AP222" s="216"/>
    </row>
    <row r="223" spans="2:42" ht="10.5">
      <c r="B223" s="10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9"/>
      <c r="AD223" s="11"/>
      <c r="AE223" s="4"/>
      <c r="AF223" s="4"/>
      <c r="AG223" s="4"/>
      <c r="AH223" s="4"/>
      <c r="AI223" s="4"/>
      <c r="AO223" s="209"/>
      <c r="AP223" s="217"/>
    </row>
    <row r="224" spans="2:42" ht="10.5">
      <c r="B224" s="557" t="s">
        <v>33</v>
      </c>
      <c r="C224" s="449"/>
      <c r="D224" s="558"/>
      <c r="E224" s="558"/>
      <c r="F224" s="558"/>
      <c r="G224" s="449" t="s">
        <v>34</v>
      </c>
      <c r="H224" s="449"/>
      <c r="I224" s="449"/>
      <c r="J224" s="449" t="s">
        <v>34</v>
      </c>
      <c r="K224" s="449"/>
      <c r="L224" s="449"/>
      <c r="M224" s="449" t="s">
        <v>35</v>
      </c>
      <c r="N224" s="449"/>
      <c r="O224" s="449"/>
      <c r="P224" s="449"/>
      <c r="Q224" s="449"/>
      <c r="R224" s="449"/>
      <c r="S224" s="449"/>
      <c r="T224" s="449"/>
      <c r="U224" s="449"/>
      <c r="V224" s="449" t="s">
        <v>36</v>
      </c>
      <c r="W224" s="449"/>
      <c r="X224" s="449"/>
      <c r="Y224" s="449" t="s">
        <v>37</v>
      </c>
      <c r="Z224" s="449"/>
      <c r="AA224" s="449"/>
      <c r="AB224" s="449" t="s">
        <v>38</v>
      </c>
      <c r="AC224" s="449"/>
      <c r="AD224" s="449"/>
      <c r="AE224" s="449" t="s">
        <v>39</v>
      </c>
      <c r="AF224" s="449"/>
      <c r="AG224" s="449"/>
      <c r="AH224" s="449" t="s">
        <v>41</v>
      </c>
      <c r="AI224" s="449"/>
      <c r="AJ224" s="449"/>
      <c r="AK224" s="449" t="s">
        <v>40</v>
      </c>
      <c r="AL224" s="449"/>
      <c r="AM224" s="449"/>
      <c r="AN224" s="449" t="s">
        <v>66</v>
      </c>
      <c r="AO224" s="449"/>
      <c r="AP224" s="452"/>
    </row>
    <row r="225" spans="2:42" ht="10.5">
      <c r="B225" s="9"/>
      <c r="C225" s="87"/>
      <c r="D225" s="9"/>
      <c r="E225" s="86"/>
      <c r="F225" s="87"/>
      <c r="G225" s="9"/>
      <c r="H225" s="86"/>
      <c r="I225" s="87"/>
      <c r="J225" s="9"/>
      <c r="K225" s="86"/>
      <c r="L225" s="87"/>
      <c r="M225" s="9"/>
      <c r="N225" s="86"/>
      <c r="O225" s="87"/>
      <c r="P225" s="9"/>
      <c r="Q225" s="86"/>
      <c r="R225" s="87"/>
      <c r="S225" s="9"/>
      <c r="T225" s="86"/>
      <c r="U225" s="87"/>
      <c r="V225" s="9"/>
      <c r="W225" s="86"/>
      <c r="X225" s="87"/>
      <c r="Y225" s="9"/>
      <c r="Z225" s="86"/>
      <c r="AA225" s="87"/>
      <c r="AB225" s="9"/>
      <c r="AC225" s="86"/>
      <c r="AD225" s="87"/>
      <c r="AE225" s="9"/>
      <c r="AF225" s="86"/>
      <c r="AG225" s="87"/>
      <c r="AH225" s="9"/>
      <c r="AI225" s="86"/>
      <c r="AJ225" s="87"/>
      <c r="AK225" s="9"/>
      <c r="AL225" s="86"/>
      <c r="AM225" s="87"/>
      <c r="AN225" s="453">
        <f>AN168+1</f>
        <v>4</v>
      </c>
      <c r="AO225" s="454"/>
      <c r="AP225" s="455"/>
    </row>
    <row r="226" spans="2:42" ht="10.5">
      <c r="B226" s="11"/>
      <c r="C226" s="12"/>
      <c r="D226" s="11"/>
      <c r="E226" s="4"/>
      <c r="F226" s="12"/>
      <c r="G226" s="11"/>
      <c r="H226" s="4"/>
      <c r="I226" s="12"/>
      <c r="J226" s="11"/>
      <c r="K226" s="4"/>
      <c r="L226" s="12"/>
      <c r="M226" s="11"/>
      <c r="N226" s="4"/>
      <c r="O226" s="12"/>
      <c r="P226" s="11"/>
      <c r="Q226" s="4"/>
      <c r="R226" s="12"/>
      <c r="S226" s="11"/>
      <c r="T226" s="4"/>
      <c r="U226" s="12"/>
      <c r="V226" s="11"/>
      <c r="W226" s="4"/>
      <c r="X226" s="12"/>
      <c r="Y226" s="11"/>
      <c r="Z226" s="4"/>
      <c r="AA226" s="12"/>
      <c r="AB226" s="11"/>
      <c r="AC226" s="4"/>
      <c r="AD226" s="12"/>
      <c r="AE226" s="11"/>
      <c r="AF226" s="4"/>
      <c r="AG226" s="12"/>
      <c r="AH226" s="11"/>
      <c r="AI226" s="4"/>
      <c r="AJ226" s="12"/>
      <c r="AK226" s="11"/>
      <c r="AL226" s="4"/>
      <c r="AM226" s="12"/>
      <c r="AN226" s="456"/>
      <c r="AO226" s="457"/>
      <c r="AP226" s="458"/>
    </row>
    <row r="227" spans="2:42" ht="10.5">
      <c r="B227" s="11"/>
      <c r="C227" s="12"/>
      <c r="D227" s="11"/>
      <c r="E227" s="4"/>
      <c r="F227" s="12"/>
      <c r="G227" s="11"/>
      <c r="H227" s="4"/>
      <c r="I227" s="12"/>
      <c r="J227" s="11"/>
      <c r="K227" s="4"/>
      <c r="L227" s="12"/>
      <c r="M227" s="11"/>
      <c r="N227" s="4"/>
      <c r="O227" s="12"/>
      <c r="P227" s="11"/>
      <c r="Q227" s="4"/>
      <c r="R227" s="12"/>
      <c r="S227" s="11"/>
      <c r="T227" s="4"/>
      <c r="U227" s="12"/>
      <c r="V227" s="11"/>
      <c r="W227" s="4"/>
      <c r="X227" s="12"/>
      <c r="Y227" s="11"/>
      <c r="Z227" s="4"/>
      <c r="AA227" s="12"/>
      <c r="AB227" s="11"/>
      <c r="AC227" s="4"/>
      <c r="AD227" s="12"/>
      <c r="AE227" s="11"/>
      <c r="AF227" s="4"/>
      <c r="AG227" s="12"/>
      <c r="AH227" s="11"/>
      <c r="AI227" s="4"/>
      <c r="AJ227" s="12"/>
      <c r="AK227" s="11"/>
      <c r="AL227" s="4"/>
      <c r="AM227" s="12"/>
      <c r="AN227" s="456"/>
      <c r="AO227" s="457"/>
      <c r="AP227" s="458"/>
    </row>
    <row r="228" spans="2:42" ht="10.5">
      <c r="B228" s="10"/>
      <c r="C228" s="129"/>
      <c r="D228" s="10"/>
      <c r="E228" s="128"/>
      <c r="F228" s="129"/>
      <c r="G228" s="10"/>
      <c r="H228" s="128"/>
      <c r="I228" s="129"/>
      <c r="J228" s="10"/>
      <c r="K228" s="128"/>
      <c r="L228" s="129"/>
      <c r="M228" s="10"/>
      <c r="N228" s="128"/>
      <c r="O228" s="129"/>
      <c r="P228" s="10"/>
      <c r="Q228" s="128"/>
      <c r="R228" s="129"/>
      <c r="S228" s="10"/>
      <c r="T228" s="128"/>
      <c r="U228" s="129"/>
      <c r="V228" s="10"/>
      <c r="W228" s="128"/>
      <c r="X228" s="129"/>
      <c r="Y228" s="10"/>
      <c r="Z228" s="128"/>
      <c r="AA228" s="129"/>
      <c r="AB228" s="10"/>
      <c r="AC228" s="128"/>
      <c r="AD228" s="129"/>
      <c r="AE228" s="10"/>
      <c r="AF228" s="128"/>
      <c r="AG228" s="129"/>
      <c r="AH228" s="10"/>
      <c r="AI228" s="128"/>
      <c r="AJ228" s="129"/>
      <c r="AK228" s="10"/>
      <c r="AL228" s="128"/>
      <c r="AM228" s="129"/>
      <c r="AN228" s="459"/>
      <c r="AO228" s="460"/>
      <c r="AP228" s="461"/>
    </row>
    <row r="229" ht="12" customHeight="1"/>
    <row r="230" spans="2:42" ht="12" customHeight="1">
      <c r="B230" s="1" t="str">
        <f>+"-kwd-"&amp;E241&amp;G241&amp;I241&amp;K241&amp;M241&amp;O241&amp;Q241&amp;"-"&amp;V241&amp;X241&amp;Z241&amp;AB241&amp;AD241&amp;","&amp;U233&amp;W233&amp;Y233&amp;AA233&amp;AC233&amp;AE233&amp;AG233&amp;","&amp;V242&amp;","&amp;Y256</f>
        <v>-kwd--,1234567,,0</v>
      </c>
      <c r="AJ230" s="25" t="s">
        <v>67</v>
      </c>
      <c r="AK230" s="26"/>
      <c r="AL230" s="26"/>
      <c r="AM230" s="26"/>
      <c r="AN230" s="26"/>
      <c r="AO230" s="26"/>
      <c r="AP230" s="27"/>
    </row>
    <row r="231" spans="36:42" ht="12" customHeight="1">
      <c r="AJ231" s="487" t="s">
        <v>208</v>
      </c>
      <c r="AK231" s="13"/>
      <c r="AL231" s="13"/>
      <c r="AM231" s="13"/>
      <c r="AN231" s="13"/>
      <c r="AO231" s="13"/>
      <c r="AP231" s="28"/>
    </row>
    <row r="232" spans="4:42" ht="12" customHeight="1" thickBot="1">
      <c r="D232" s="607" t="s">
        <v>25</v>
      </c>
      <c r="E232" s="607"/>
      <c r="F232" s="607"/>
      <c r="G232" s="607"/>
      <c r="H232" s="607"/>
      <c r="I232" s="607"/>
      <c r="J232" s="607"/>
      <c r="K232" s="607"/>
      <c r="L232" s="607"/>
      <c r="AJ232" s="488"/>
      <c r="AK232" s="29"/>
      <c r="AL232" s="29"/>
      <c r="AM232" s="29"/>
      <c r="AN232" s="29"/>
      <c r="AO232" s="29"/>
      <c r="AP232" s="30"/>
    </row>
    <row r="233" spans="4:42" ht="21" customHeight="1" thickBot="1" thickTop="1">
      <c r="D233" s="608"/>
      <c r="E233" s="608"/>
      <c r="F233" s="608"/>
      <c r="G233" s="608"/>
      <c r="H233" s="608"/>
      <c r="I233" s="608"/>
      <c r="J233" s="608"/>
      <c r="K233" s="608"/>
      <c r="L233" s="608"/>
      <c r="Q233" s="609" t="s">
        <v>254</v>
      </c>
      <c r="R233" s="610"/>
      <c r="S233" s="610"/>
      <c r="T233" s="611"/>
      <c r="U233" s="612" t="str">
        <f>IF('基本情報入力欄'!$D$15="","",MID('基本情報入力欄'!$D$15,1,1))</f>
        <v>1</v>
      </c>
      <c r="V233" s="600"/>
      <c r="W233" s="599" t="str">
        <f>IF('基本情報入力欄'!$D$15="","",MID('基本情報入力欄'!$D$15,2,1))</f>
        <v>2</v>
      </c>
      <c r="X233" s="600"/>
      <c r="Y233" s="599" t="str">
        <f>IF('基本情報入力欄'!$D$15="","",MID('基本情報入力欄'!$D$15,3,1))</f>
        <v>3</v>
      </c>
      <c r="Z233" s="600"/>
      <c r="AA233" s="599" t="str">
        <f>IF('基本情報入力欄'!$D$15="","",MID('基本情報入力欄'!$D$15,4,1))</f>
        <v>4</v>
      </c>
      <c r="AB233" s="600"/>
      <c r="AC233" s="599" t="str">
        <f>IF('基本情報入力欄'!$D$15="","",MID('基本情報入力欄'!$D$15,5,1))</f>
        <v>5</v>
      </c>
      <c r="AD233" s="600"/>
      <c r="AE233" s="599" t="str">
        <f>IF('基本情報入力欄'!$D$15="","",MID('基本情報入力欄'!$D$15,6,1))</f>
        <v>6</v>
      </c>
      <c r="AF233" s="600"/>
      <c r="AG233" s="599" t="str">
        <f>IF('基本情報入力欄'!$D$15="","",MID('基本情報入力欄'!$D$15,7,1))</f>
        <v>7</v>
      </c>
      <c r="AH233" s="643"/>
      <c r="AI233" s="75" t="s">
        <v>15</v>
      </c>
      <c r="AJ233" s="254"/>
      <c r="AK233" s="254"/>
      <c r="AL233" s="7"/>
      <c r="AM233" s="535">
        <f>'基本情報入力欄'!$D$12</f>
        <v>42551</v>
      </c>
      <c r="AN233" s="536"/>
      <c r="AO233" s="536"/>
      <c r="AP233" s="537"/>
    </row>
    <row r="234" spans="2:42" ht="13.5" customHeight="1" thickTop="1">
      <c r="B234" s="604" t="s">
        <v>110</v>
      </c>
      <c r="C234" s="604"/>
      <c r="D234" s="604"/>
      <c r="E234" s="604"/>
      <c r="F234" s="604"/>
      <c r="G234" s="604"/>
      <c r="H234" s="604"/>
      <c r="I234" s="604"/>
      <c r="J234" s="604"/>
      <c r="K234" s="604"/>
      <c r="L234" s="604"/>
      <c r="M234" s="604"/>
      <c r="N234" s="604"/>
      <c r="O234" s="604"/>
      <c r="Q234" s="605" t="s">
        <v>8</v>
      </c>
      <c r="R234" s="606"/>
      <c r="S234" s="606"/>
      <c r="T234" s="5"/>
      <c r="U234" s="200" t="str">
        <f>IF('基本情報入力欄'!$D$16="","",'基本情報入力欄'!$D$16)</f>
        <v>332-0012</v>
      </c>
      <c r="V234" s="200"/>
      <c r="W234" s="200"/>
      <c r="X234" s="200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00"/>
      <c r="AK234" s="200"/>
      <c r="AL234" s="200"/>
      <c r="AM234" s="200"/>
      <c r="AN234" s="200"/>
      <c r="AO234" s="200"/>
      <c r="AP234" s="202"/>
    </row>
    <row r="235" spans="2:42" ht="12" customHeight="1">
      <c r="B235" s="604"/>
      <c r="C235" s="604"/>
      <c r="D235" s="604"/>
      <c r="E235" s="604"/>
      <c r="F235" s="604"/>
      <c r="G235" s="604"/>
      <c r="H235" s="604"/>
      <c r="I235" s="604"/>
      <c r="J235" s="604"/>
      <c r="K235" s="604"/>
      <c r="L235" s="604"/>
      <c r="M235" s="604"/>
      <c r="N235" s="604"/>
      <c r="O235" s="604"/>
      <c r="Q235" s="450" t="s">
        <v>9</v>
      </c>
      <c r="R235" s="451"/>
      <c r="S235" s="451"/>
      <c r="T235" s="4"/>
      <c r="U235" s="201" t="str">
        <f>IF('基本情報入力欄'!$D$17="","",'基本情報入力欄'!$D$17)</f>
        <v>埼玉県川口市本町４－１１－６</v>
      </c>
      <c r="V235" s="201"/>
      <c r="W235" s="201"/>
      <c r="X235" s="201"/>
      <c r="Y235" s="201"/>
      <c r="Z235" s="201"/>
      <c r="AA235" s="201"/>
      <c r="AB235" s="201"/>
      <c r="AC235" s="201"/>
      <c r="AD235" s="201"/>
      <c r="AE235" s="201"/>
      <c r="AF235" s="201"/>
      <c r="AG235" s="201"/>
      <c r="AH235" s="201"/>
      <c r="AI235" s="201"/>
      <c r="AJ235" s="201"/>
      <c r="AK235" s="201"/>
      <c r="AL235" s="201"/>
      <c r="AM235" s="201"/>
      <c r="AN235" s="201"/>
      <c r="AO235" s="201"/>
      <c r="AP235" s="203"/>
    </row>
    <row r="236" spans="17:42" ht="12" customHeight="1">
      <c r="Q236" s="450" t="s">
        <v>10</v>
      </c>
      <c r="R236" s="451"/>
      <c r="S236" s="451"/>
      <c r="T236" s="4"/>
      <c r="U236" s="293" t="str">
        <f>IF('基本情報入力欄'!$D$18="","",'基本情報入力欄'!$D$18)</f>
        <v>川口土木建築工業株式会社</v>
      </c>
      <c r="V236" s="293"/>
      <c r="W236" s="293"/>
      <c r="X236" s="293"/>
      <c r="Y236" s="293"/>
      <c r="Z236" s="293"/>
      <c r="AA236" s="293"/>
      <c r="AB236" s="293"/>
      <c r="AC236" s="293"/>
      <c r="AD236" s="293"/>
      <c r="AE236" s="293"/>
      <c r="AF236" s="293"/>
      <c r="AG236" s="293"/>
      <c r="AH236" s="293"/>
      <c r="AI236" s="293"/>
      <c r="AJ236" s="293"/>
      <c r="AK236" s="293"/>
      <c r="AL236" s="293"/>
      <c r="AM236" s="293"/>
      <c r="AN236" s="201" t="s">
        <v>137</v>
      </c>
      <c r="AO236" s="201"/>
      <c r="AP236" s="203"/>
    </row>
    <row r="237" spans="17:42" ht="12" customHeight="1">
      <c r="Q237" s="450"/>
      <c r="R237" s="451"/>
      <c r="S237" s="451"/>
      <c r="T237" s="4"/>
      <c r="U237" s="293"/>
      <c r="V237" s="293"/>
      <c r="W237" s="293"/>
      <c r="X237" s="293"/>
      <c r="Y237" s="293"/>
      <c r="Z237" s="293"/>
      <c r="AA237" s="293"/>
      <c r="AB237" s="293"/>
      <c r="AC237" s="293"/>
      <c r="AD237" s="293"/>
      <c r="AE237" s="293"/>
      <c r="AF237" s="293"/>
      <c r="AG237" s="293"/>
      <c r="AH237" s="293"/>
      <c r="AI237" s="293"/>
      <c r="AJ237" s="293"/>
      <c r="AK237" s="293"/>
      <c r="AL237" s="293"/>
      <c r="AM237" s="293"/>
      <c r="AN237" s="201"/>
      <c r="AO237" s="201"/>
      <c r="AP237" s="203"/>
    </row>
    <row r="238" spans="2:42" ht="12" customHeight="1">
      <c r="B238" s="91" t="s">
        <v>26</v>
      </c>
      <c r="Q238" s="450" t="s">
        <v>11</v>
      </c>
      <c r="R238" s="451"/>
      <c r="S238" s="451"/>
      <c r="T238" s="4"/>
      <c r="U238" s="201" t="str">
        <f>IF('基本情報入力欄'!$D$19="","",'基本情報入力欄'!$D$19)</f>
        <v>代表太郎</v>
      </c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3"/>
    </row>
    <row r="239" spans="17:42" ht="12" customHeight="1">
      <c r="Q239" s="450" t="s">
        <v>13</v>
      </c>
      <c r="R239" s="451"/>
      <c r="S239" s="451"/>
      <c r="T239" s="4"/>
      <c r="U239" s="201" t="str">
        <f>IF('基本情報入力欄'!$D$20="","",'基本情報入力欄'!$D$20)</f>
        <v>048-224-5111</v>
      </c>
      <c r="V239" s="201"/>
      <c r="W239" s="201"/>
      <c r="X239" s="201"/>
      <c r="Y239" s="201"/>
      <c r="Z239" s="201"/>
      <c r="AA239" s="489" t="s">
        <v>14</v>
      </c>
      <c r="AB239" s="489"/>
      <c r="AC239" s="489"/>
      <c r="AD239" s="201"/>
      <c r="AE239" s="201" t="str">
        <f>IF('基本情報入力欄'!$D$21="","",'基本情報入力欄'!$D$21)</f>
        <v>048-224-5118</v>
      </c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3"/>
    </row>
    <row r="240" spans="2:42" ht="12" customHeight="1" thickBot="1">
      <c r="B240" s="649" t="s">
        <v>261</v>
      </c>
      <c r="C240" s="649"/>
      <c r="Q240" s="450"/>
      <c r="R240" s="451"/>
      <c r="S240" s="451"/>
      <c r="T240" s="4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440" t="s">
        <v>210</v>
      </c>
      <c r="AO240" s="440"/>
      <c r="AP240" s="441"/>
    </row>
    <row r="241" spans="2:42" ht="17.25" customHeight="1" thickTop="1">
      <c r="B241" s="268">
        <f>IF('請求入力欄'!$D239="","",MID('請求入力欄'!$D239,1,1))</f>
      </c>
      <c r="C241" s="269">
        <f>IF('請求入力欄'!$D239="","",MID('請求入力欄'!$D239,2,1))</f>
      </c>
      <c r="D241" s="270">
        <f>IF('請求入力欄'!$D239="","",MID('請求入力欄'!$D239,3,1))</f>
      </c>
      <c r="E241" s="603">
        <f>IF('請求入力欄'!$D239="","",MID('請求入力欄'!$D239,4,1))</f>
      </c>
      <c r="F241" s="603"/>
      <c r="G241" s="603">
        <f>IF('請求入力欄'!$D239="","",MID('請求入力欄'!$D239,5,1))</f>
      </c>
      <c r="H241" s="603"/>
      <c r="I241" s="603">
        <f>IF('請求入力欄'!$D239="","",MID('請求入力欄'!$D239,6,1))</f>
      </c>
      <c r="J241" s="603"/>
      <c r="K241" s="603">
        <f>IF('請求入力欄'!$D239="","",MID('請求入力欄'!$D239,7,1))</f>
      </c>
      <c r="L241" s="603"/>
      <c r="M241" s="603">
        <f>IF('請求入力欄'!$D239="","",MID('請求入力欄'!$D239,8,1))</f>
      </c>
      <c r="N241" s="603"/>
      <c r="O241" s="603">
        <f>IF('請求入力欄'!$D239="","",MID('請求入力欄'!$D239,9,1))</f>
      </c>
      <c r="P241" s="603"/>
      <c r="Q241" s="475">
        <f>IF('請求入力欄'!$D239="","",MID('請求入力欄'!$D239,10,1))</f>
      </c>
      <c r="R241" s="476"/>
      <c r="S241" s="92" t="s">
        <v>4</v>
      </c>
      <c r="T241" s="131"/>
      <c r="U241" s="49"/>
      <c r="V241" s="516">
        <f>IF('請求入力欄'!$D241="","",MID('請求入力欄'!$K241,1,1))</f>
      </c>
      <c r="W241" s="517"/>
      <c r="X241" s="517">
        <f>IF('請求入力欄'!$D241="","",MID('請求入力欄'!$K241,2,1))</f>
      </c>
      <c r="Y241" s="517"/>
      <c r="Z241" s="517">
        <f>IF('請求入力欄'!$D241="","",MID('請求入力欄'!$K241,3,1))</f>
      </c>
      <c r="AA241" s="517"/>
      <c r="AB241" s="517">
        <f>IF('請求入力欄'!$D241="","",MID('請求入力欄'!$K241,4,1))</f>
      </c>
      <c r="AC241" s="517"/>
      <c r="AD241" s="517">
        <f>IF('請求入力欄'!$D241="","",MID('請求入力欄'!$K241,5,1))</f>
      </c>
      <c r="AE241" s="518"/>
      <c r="AF241" s="519" t="s">
        <v>0</v>
      </c>
      <c r="AG241" s="520"/>
      <c r="AH241" s="520"/>
      <c r="AI241" s="521"/>
      <c r="AJ241" s="462">
        <f>'請求入力欄'!O266</f>
        <v>0</v>
      </c>
      <c r="AK241" s="463"/>
      <c r="AL241" s="463"/>
      <c r="AM241" s="463"/>
      <c r="AN241" s="463"/>
      <c r="AO241" s="463"/>
      <c r="AP241" s="464"/>
    </row>
    <row r="242" spans="2:42" ht="17.25" customHeight="1">
      <c r="B242" s="36" t="s">
        <v>5</v>
      </c>
      <c r="C242" s="477">
        <f>'請求入力欄'!D240</f>
        <v>0</v>
      </c>
      <c r="D242" s="477"/>
      <c r="E242" s="477"/>
      <c r="F242" s="477"/>
      <c r="G242" s="477"/>
      <c r="H242" s="477"/>
      <c r="I242" s="477"/>
      <c r="J242" s="477"/>
      <c r="K242" s="477"/>
      <c r="L242" s="477"/>
      <c r="M242" s="477"/>
      <c r="N242" s="477"/>
      <c r="O242" s="477"/>
      <c r="P242" s="477"/>
      <c r="Q242" s="477"/>
      <c r="R242" s="478"/>
      <c r="S242" s="481" t="s">
        <v>211</v>
      </c>
      <c r="T242" s="482"/>
      <c r="U242" s="483"/>
      <c r="V242" s="638">
        <f>IF('請求入力欄'!D242=0,"",'請求入力欄'!D242)</f>
      </c>
      <c r="W242" s="638"/>
      <c r="X242" s="638"/>
      <c r="Y242" s="638"/>
      <c r="Z242" s="638"/>
      <c r="AA242" s="638"/>
      <c r="AB242" s="638"/>
      <c r="AC242" s="638"/>
      <c r="AD242" s="638"/>
      <c r="AE242" s="639"/>
      <c r="AF242" s="522" t="s">
        <v>1</v>
      </c>
      <c r="AG242" s="523"/>
      <c r="AH242" s="523"/>
      <c r="AI242" s="524"/>
      <c r="AJ242" s="501">
        <f>'請求入力欄'!D253</f>
        <v>0</v>
      </c>
      <c r="AK242" s="502"/>
      <c r="AL242" s="502"/>
      <c r="AM242" s="502"/>
      <c r="AN242" s="502"/>
      <c r="AO242" s="502"/>
      <c r="AP242" s="503"/>
    </row>
    <row r="243" spans="2:42" ht="10.5" customHeight="1">
      <c r="B243" s="37"/>
      <c r="C243" s="479"/>
      <c r="D243" s="479"/>
      <c r="E243" s="479"/>
      <c r="F243" s="479"/>
      <c r="G243" s="479"/>
      <c r="H243" s="479"/>
      <c r="I243" s="479"/>
      <c r="J243" s="479"/>
      <c r="K243" s="479"/>
      <c r="L243" s="479"/>
      <c r="M243" s="479"/>
      <c r="N243" s="479"/>
      <c r="O243" s="479"/>
      <c r="P243" s="479"/>
      <c r="Q243" s="479"/>
      <c r="R243" s="480"/>
      <c r="S243" s="484"/>
      <c r="T243" s="485"/>
      <c r="U243" s="486"/>
      <c r="V243" s="640"/>
      <c r="W243" s="640"/>
      <c r="X243" s="640"/>
      <c r="Y243" s="640"/>
      <c r="Z243" s="640"/>
      <c r="AA243" s="640"/>
      <c r="AB243" s="640"/>
      <c r="AC243" s="640"/>
      <c r="AD243" s="640"/>
      <c r="AE243" s="641"/>
      <c r="AF243" s="635" t="s">
        <v>2</v>
      </c>
      <c r="AG243" s="636"/>
      <c r="AH243" s="636"/>
      <c r="AI243" s="637"/>
      <c r="AJ243" s="504">
        <f>SUM(AJ241:AR242)</f>
        <v>0</v>
      </c>
      <c r="AK243" s="505"/>
      <c r="AL243" s="505"/>
      <c r="AM243" s="505"/>
      <c r="AN243" s="505"/>
      <c r="AO243" s="505"/>
      <c r="AP243" s="506"/>
    </row>
    <row r="244" spans="2:42" ht="6.75" customHeight="1">
      <c r="B244" s="625" t="s">
        <v>23</v>
      </c>
      <c r="C244" s="626"/>
      <c r="D244" s="626"/>
      <c r="E244" s="626"/>
      <c r="F244" s="627"/>
      <c r="G244" s="619">
        <f>'請求入力欄'!D255</f>
        <v>0</v>
      </c>
      <c r="H244" s="620"/>
      <c r="I244" s="620"/>
      <c r="J244" s="620"/>
      <c r="K244" s="620"/>
      <c r="L244" s="620"/>
      <c r="M244" s="620"/>
      <c r="N244" s="620"/>
      <c r="O244" s="620"/>
      <c r="P244" s="621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38"/>
      <c r="AD244" s="631"/>
      <c r="AE244" s="632"/>
      <c r="AF244" s="635"/>
      <c r="AG244" s="636"/>
      <c r="AH244" s="636"/>
      <c r="AI244" s="637"/>
      <c r="AJ244" s="507"/>
      <c r="AK244" s="508"/>
      <c r="AL244" s="508"/>
      <c r="AM244" s="508"/>
      <c r="AN244" s="508"/>
      <c r="AO244" s="508"/>
      <c r="AP244" s="509"/>
    </row>
    <row r="245" spans="2:42" ht="17.25" customHeight="1">
      <c r="B245" s="625"/>
      <c r="C245" s="628"/>
      <c r="D245" s="628"/>
      <c r="E245" s="628"/>
      <c r="F245" s="629"/>
      <c r="G245" s="622"/>
      <c r="H245" s="623"/>
      <c r="I245" s="623"/>
      <c r="J245" s="623"/>
      <c r="K245" s="623"/>
      <c r="L245" s="623"/>
      <c r="M245" s="623"/>
      <c r="N245" s="623"/>
      <c r="O245" s="623"/>
      <c r="P245" s="624"/>
      <c r="Q245" s="4"/>
      <c r="R245" s="4"/>
      <c r="S245" s="4"/>
      <c r="T245" s="4" t="s">
        <v>22</v>
      </c>
      <c r="U245" s="4"/>
      <c r="V245" s="4"/>
      <c r="W245" s="4"/>
      <c r="X245" s="4"/>
      <c r="Y245" s="642">
        <f>'請求入力欄'!L253</f>
      </c>
      <c r="Z245" s="642"/>
      <c r="AA245" s="642"/>
      <c r="AB245" s="4" t="s">
        <v>68</v>
      </c>
      <c r="AC245" s="38"/>
      <c r="AD245" s="633"/>
      <c r="AE245" s="634"/>
      <c r="AF245" s="522" t="s">
        <v>3</v>
      </c>
      <c r="AG245" s="523"/>
      <c r="AH245" s="523"/>
      <c r="AI245" s="524"/>
      <c r="AJ245" s="465">
        <f>IF(V242="",0,V242-AJ243)</f>
        <v>0</v>
      </c>
      <c r="AK245" s="466"/>
      <c r="AL245" s="466"/>
      <c r="AM245" s="466"/>
      <c r="AN245" s="466"/>
      <c r="AO245" s="466"/>
      <c r="AP245" s="467"/>
    </row>
    <row r="246" spans="2:42" ht="10.5">
      <c r="B246" s="644" t="s">
        <v>21</v>
      </c>
      <c r="C246" s="616"/>
      <c r="D246" s="616"/>
      <c r="E246" s="616" t="s">
        <v>20</v>
      </c>
      <c r="F246" s="616"/>
      <c r="G246" s="616"/>
      <c r="H246" s="616"/>
      <c r="I246" s="616"/>
      <c r="J246" s="616"/>
      <c r="K246" s="616"/>
      <c r="L246" s="616"/>
      <c r="M246" s="616"/>
      <c r="N246" s="616"/>
      <c r="O246" s="616"/>
      <c r="P246" s="645"/>
      <c r="Q246" s="646" t="s">
        <v>19</v>
      </c>
      <c r="R246" s="647"/>
      <c r="S246" s="647"/>
      <c r="T246" s="647"/>
      <c r="U246" s="648" t="s">
        <v>18</v>
      </c>
      <c r="V246" s="648"/>
      <c r="W246" s="648"/>
      <c r="X246" s="648"/>
      <c r="Y246" s="615" t="s">
        <v>16</v>
      </c>
      <c r="Z246" s="616"/>
      <c r="AA246" s="616"/>
      <c r="AB246" s="617"/>
      <c r="AC246" s="617"/>
      <c r="AD246" s="617"/>
      <c r="AE246" s="617"/>
      <c r="AF246" s="616"/>
      <c r="AG246" s="618"/>
      <c r="AH246" s="192"/>
      <c r="AI246" s="4" t="s">
        <v>17</v>
      </c>
      <c r="AJ246" s="5"/>
      <c r="AK246" s="5"/>
      <c r="AL246" s="5"/>
      <c r="AM246" s="5"/>
      <c r="AN246" s="5"/>
      <c r="AO246" s="5"/>
      <c r="AP246" s="46"/>
    </row>
    <row r="247" spans="2:42" ht="18" customHeight="1">
      <c r="B247" s="592">
        <f>+IF('請求入力欄'!D244="","",'請求入力欄'!D244)</f>
      </c>
      <c r="C247" s="593"/>
      <c r="D247" s="594"/>
      <c r="E247" s="204"/>
      <c r="F247" s="601">
        <f>+IF('請求入力欄'!K244="","",'請求入力欄'!K244)</f>
      </c>
      <c r="G247" s="601"/>
      <c r="H247" s="601"/>
      <c r="I247" s="601"/>
      <c r="J247" s="601"/>
      <c r="K247" s="601"/>
      <c r="L247" s="601"/>
      <c r="M247" s="601"/>
      <c r="N247" s="601"/>
      <c r="O247" s="601"/>
      <c r="P247" s="205"/>
      <c r="Q247" s="602">
        <f>+IF('請求入力欄'!L244="","",'請求入力欄'!L244)</f>
      </c>
      <c r="R247" s="598"/>
      <c r="S247" s="598"/>
      <c r="T247" s="598"/>
      <c r="U247" s="595">
        <f>+IF('請求入力欄'!M244="","",'請求入力欄'!M244)</f>
      </c>
      <c r="V247" s="595"/>
      <c r="W247" s="595"/>
      <c r="X247" s="596"/>
      <c r="Y247" s="548">
        <f>+IF('請求入力欄'!N244="","",'請求入力欄'!N244)</f>
      </c>
      <c r="Z247" s="549"/>
      <c r="AA247" s="549"/>
      <c r="AB247" s="549"/>
      <c r="AC247" s="549"/>
      <c r="AD247" s="549"/>
      <c r="AE247" s="549"/>
      <c r="AF247" s="549"/>
      <c r="AG247" s="550"/>
      <c r="AH247" s="48"/>
      <c r="AI247" s="127"/>
      <c r="AJ247" s="127"/>
      <c r="AK247" s="127"/>
      <c r="AL247" s="127"/>
      <c r="AM247" s="127"/>
      <c r="AN247" s="127"/>
      <c r="AO247" s="127"/>
      <c r="AP247" s="47"/>
    </row>
    <row r="248" spans="2:42" ht="18" customHeight="1">
      <c r="B248" s="592">
        <f>+IF('請求入力欄'!D245="","",'請求入力欄'!D245)</f>
      </c>
      <c r="C248" s="593"/>
      <c r="D248" s="594"/>
      <c r="E248" s="204"/>
      <c r="F248" s="601">
        <f>+IF('請求入力欄'!K245="","",'請求入力欄'!K245)</f>
      </c>
      <c r="G248" s="601"/>
      <c r="H248" s="601"/>
      <c r="I248" s="601"/>
      <c r="J248" s="601"/>
      <c r="K248" s="601"/>
      <c r="L248" s="601"/>
      <c r="M248" s="601"/>
      <c r="N248" s="601"/>
      <c r="O248" s="601"/>
      <c r="P248" s="205"/>
      <c r="Q248" s="597">
        <f>+IF('請求入力欄'!L245="","",'請求入力欄'!L245)</f>
      </c>
      <c r="R248" s="598"/>
      <c r="S248" s="598"/>
      <c r="T248" s="598"/>
      <c r="U248" s="595">
        <f>+IF('請求入力欄'!M245="","",'請求入力欄'!M245)</f>
      </c>
      <c r="V248" s="595"/>
      <c r="W248" s="595"/>
      <c r="X248" s="596"/>
      <c r="Y248" s="548">
        <f>+IF('請求入力欄'!N245="","",'請求入力欄'!N245)</f>
      </c>
      <c r="Z248" s="549"/>
      <c r="AA248" s="549"/>
      <c r="AB248" s="549"/>
      <c r="AC248" s="549"/>
      <c r="AD248" s="549"/>
      <c r="AE248" s="549"/>
      <c r="AF248" s="549"/>
      <c r="AG248" s="550"/>
      <c r="AH248" s="48"/>
      <c r="AI248" s="127"/>
      <c r="AJ248" s="127"/>
      <c r="AK248" s="127"/>
      <c r="AL248" s="127"/>
      <c r="AM248" s="127"/>
      <c r="AN248" s="127"/>
      <c r="AO248" s="127"/>
      <c r="AP248" s="47"/>
    </row>
    <row r="249" spans="2:42" ht="18" customHeight="1">
      <c r="B249" s="592">
        <f>+IF('請求入力欄'!D246="","",'請求入力欄'!D246)</f>
      </c>
      <c r="C249" s="593"/>
      <c r="D249" s="594"/>
      <c r="E249" s="204"/>
      <c r="F249" s="601">
        <f>+IF('請求入力欄'!K246="","",'請求入力欄'!K246)</f>
      </c>
      <c r="G249" s="601"/>
      <c r="H249" s="601"/>
      <c r="I249" s="601"/>
      <c r="J249" s="601"/>
      <c r="K249" s="601"/>
      <c r="L249" s="601"/>
      <c r="M249" s="601"/>
      <c r="N249" s="601"/>
      <c r="O249" s="601"/>
      <c r="P249" s="205"/>
      <c r="Q249" s="597">
        <f>+IF('請求入力欄'!L246="","",'請求入力欄'!L246)</f>
      </c>
      <c r="R249" s="598"/>
      <c r="S249" s="598"/>
      <c r="T249" s="598"/>
      <c r="U249" s="595">
        <f>+IF('請求入力欄'!M246="","",'請求入力欄'!M246)</f>
      </c>
      <c r="V249" s="595"/>
      <c r="W249" s="595"/>
      <c r="X249" s="596"/>
      <c r="Y249" s="548">
        <f>+IF('請求入力欄'!N246="","",'請求入力欄'!N246)</f>
      </c>
      <c r="Z249" s="549"/>
      <c r="AA249" s="549"/>
      <c r="AB249" s="549"/>
      <c r="AC249" s="549"/>
      <c r="AD249" s="549"/>
      <c r="AE249" s="549"/>
      <c r="AF249" s="549"/>
      <c r="AG249" s="550"/>
      <c r="AH249" s="48"/>
      <c r="AI249" s="127"/>
      <c r="AJ249" s="127"/>
      <c r="AK249" s="127"/>
      <c r="AL249" s="127"/>
      <c r="AM249" s="127"/>
      <c r="AN249" s="127"/>
      <c r="AO249" s="127"/>
      <c r="AP249" s="47"/>
    </row>
    <row r="250" spans="2:42" ht="18" customHeight="1">
      <c r="B250" s="592">
        <f>+IF('請求入力欄'!D247="","",'請求入力欄'!D247)</f>
      </c>
      <c r="C250" s="593"/>
      <c r="D250" s="594"/>
      <c r="E250" s="204"/>
      <c r="F250" s="601">
        <f>+IF('請求入力欄'!K247="","",'請求入力欄'!K247)</f>
      </c>
      <c r="G250" s="601"/>
      <c r="H250" s="601"/>
      <c r="I250" s="601"/>
      <c r="J250" s="601"/>
      <c r="K250" s="601"/>
      <c r="L250" s="601"/>
      <c r="M250" s="601"/>
      <c r="N250" s="601"/>
      <c r="O250" s="601"/>
      <c r="P250" s="205"/>
      <c r="Q250" s="597">
        <f>+IF('請求入力欄'!L247="","",'請求入力欄'!L247)</f>
      </c>
      <c r="R250" s="598"/>
      <c r="S250" s="598"/>
      <c r="T250" s="598"/>
      <c r="U250" s="595">
        <f>+IF('請求入力欄'!M247="","",'請求入力欄'!M247)</f>
      </c>
      <c r="V250" s="595"/>
      <c r="W250" s="595"/>
      <c r="X250" s="596"/>
      <c r="Y250" s="548">
        <f>+IF('請求入力欄'!N247="","",'請求入力欄'!N247)</f>
      </c>
      <c r="Z250" s="549"/>
      <c r="AA250" s="549"/>
      <c r="AB250" s="549"/>
      <c r="AC250" s="549"/>
      <c r="AD250" s="549"/>
      <c r="AE250" s="549"/>
      <c r="AF250" s="549"/>
      <c r="AG250" s="550"/>
      <c r="AH250" s="48"/>
      <c r="AI250" s="127"/>
      <c r="AJ250" s="127"/>
      <c r="AK250" s="127"/>
      <c r="AL250" s="127"/>
      <c r="AM250" s="127"/>
      <c r="AN250" s="127"/>
      <c r="AO250" s="127"/>
      <c r="AP250" s="47"/>
    </row>
    <row r="251" spans="2:42" ht="18" customHeight="1">
      <c r="B251" s="592">
        <f>+IF('請求入力欄'!D248="","",'請求入力欄'!D248)</f>
      </c>
      <c r="C251" s="593"/>
      <c r="D251" s="594"/>
      <c r="E251" s="204"/>
      <c r="F251" s="601">
        <f>+IF('請求入力欄'!K248="","",'請求入力欄'!K248)</f>
      </c>
      <c r="G251" s="601"/>
      <c r="H251" s="601"/>
      <c r="I251" s="601"/>
      <c r="J251" s="601"/>
      <c r="K251" s="601"/>
      <c r="L251" s="601"/>
      <c r="M251" s="601"/>
      <c r="N251" s="601"/>
      <c r="O251" s="601"/>
      <c r="P251" s="205"/>
      <c r="Q251" s="597">
        <f>+IF('請求入力欄'!L248="","",'請求入力欄'!L248)</f>
      </c>
      <c r="R251" s="598"/>
      <c r="S251" s="598"/>
      <c r="T251" s="598"/>
      <c r="U251" s="595">
        <f>+IF('請求入力欄'!M248="","",'請求入力欄'!M248)</f>
      </c>
      <c r="V251" s="595"/>
      <c r="W251" s="595"/>
      <c r="X251" s="596"/>
      <c r="Y251" s="548">
        <f>+IF('請求入力欄'!N248="","",'請求入力欄'!N248)</f>
      </c>
      <c r="Z251" s="549"/>
      <c r="AA251" s="549"/>
      <c r="AB251" s="549"/>
      <c r="AC251" s="549"/>
      <c r="AD251" s="549"/>
      <c r="AE251" s="549"/>
      <c r="AF251" s="549"/>
      <c r="AG251" s="550"/>
      <c r="AH251" s="48"/>
      <c r="AI251" s="127"/>
      <c r="AJ251" s="127"/>
      <c r="AK251" s="127"/>
      <c r="AL251" s="127"/>
      <c r="AM251" s="127"/>
      <c r="AN251" s="127"/>
      <c r="AO251" s="127"/>
      <c r="AP251" s="47"/>
    </row>
    <row r="252" spans="2:42" ht="18" customHeight="1">
      <c r="B252" s="592">
        <f>+IF('請求入力欄'!D249="","",'請求入力欄'!D249)</f>
      </c>
      <c r="C252" s="593"/>
      <c r="D252" s="594"/>
      <c r="E252" s="204"/>
      <c r="F252" s="601">
        <f>+IF('請求入力欄'!K249="","",'請求入力欄'!K249)</f>
      </c>
      <c r="G252" s="601"/>
      <c r="H252" s="601"/>
      <c r="I252" s="601"/>
      <c r="J252" s="601"/>
      <c r="K252" s="601"/>
      <c r="L252" s="601"/>
      <c r="M252" s="601"/>
      <c r="N252" s="601"/>
      <c r="O252" s="601"/>
      <c r="P252" s="205"/>
      <c r="Q252" s="597">
        <f>+IF('請求入力欄'!L249="","",'請求入力欄'!L249)</f>
      </c>
      <c r="R252" s="598"/>
      <c r="S252" s="598"/>
      <c r="T252" s="598"/>
      <c r="U252" s="595">
        <f>+IF('請求入力欄'!M249="","",'請求入力欄'!M249)</f>
      </c>
      <c r="V252" s="595"/>
      <c r="W252" s="595"/>
      <c r="X252" s="596"/>
      <c r="Y252" s="548">
        <f>+IF('請求入力欄'!N249="","",'請求入力欄'!N249)</f>
      </c>
      <c r="Z252" s="549"/>
      <c r="AA252" s="549"/>
      <c r="AB252" s="549"/>
      <c r="AC252" s="549"/>
      <c r="AD252" s="549"/>
      <c r="AE252" s="549"/>
      <c r="AF252" s="549"/>
      <c r="AG252" s="550"/>
      <c r="AH252" s="48"/>
      <c r="AI252" s="127"/>
      <c r="AJ252" s="127"/>
      <c r="AK252" s="127"/>
      <c r="AL252" s="127"/>
      <c r="AM252" s="127"/>
      <c r="AN252" s="127"/>
      <c r="AO252" s="127"/>
      <c r="AP252" s="47"/>
    </row>
    <row r="253" spans="2:42" ht="18" customHeight="1">
      <c r="B253" s="592">
        <f>+IF('請求入力欄'!D250="","",'請求入力欄'!D250)</f>
      </c>
      <c r="C253" s="593"/>
      <c r="D253" s="594"/>
      <c r="E253" s="204"/>
      <c r="F253" s="601">
        <f>+IF('請求入力欄'!K250="","",'請求入力欄'!K250)</f>
      </c>
      <c r="G253" s="601"/>
      <c r="H253" s="601"/>
      <c r="I253" s="601"/>
      <c r="J253" s="601"/>
      <c r="K253" s="601"/>
      <c r="L253" s="601"/>
      <c r="M253" s="601"/>
      <c r="N253" s="601"/>
      <c r="O253" s="601"/>
      <c r="P253" s="205"/>
      <c r="Q253" s="597">
        <f>+IF('請求入力欄'!L250="","",'請求入力欄'!L250)</f>
      </c>
      <c r="R253" s="598"/>
      <c r="S253" s="598"/>
      <c r="T253" s="598"/>
      <c r="U253" s="595">
        <f>+IF('請求入力欄'!M250="","",'請求入力欄'!M250)</f>
      </c>
      <c r="V253" s="595"/>
      <c r="W253" s="595"/>
      <c r="X253" s="596"/>
      <c r="Y253" s="548">
        <f>+IF('請求入力欄'!N250="","",'請求入力欄'!N250)</f>
      </c>
      <c r="Z253" s="549"/>
      <c r="AA253" s="549"/>
      <c r="AB253" s="549"/>
      <c r="AC253" s="549"/>
      <c r="AD253" s="549"/>
      <c r="AE253" s="549"/>
      <c r="AF253" s="549"/>
      <c r="AG253" s="550"/>
      <c r="AH253" s="48"/>
      <c r="AI253" s="127"/>
      <c r="AJ253" s="127"/>
      <c r="AK253" s="127"/>
      <c r="AL253" s="127"/>
      <c r="AM253" s="127"/>
      <c r="AN253" s="127"/>
      <c r="AO253" s="127"/>
      <c r="AP253" s="47"/>
    </row>
    <row r="254" spans="2:42" ht="18" customHeight="1">
      <c r="B254" s="592">
        <f>+IF('請求入力欄'!D251="","",'請求入力欄'!D251)</f>
      </c>
      <c r="C254" s="593"/>
      <c r="D254" s="594"/>
      <c r="E254" s="206"/>
      <c r="F254" s="601">
        <f>+IF('請求入力欄'!K251="","",'請求入力欄'!K251)</f>
      </c>
      <c r="G254" s="601"/>
      <c r="H254" s="601"/>
      <c r="I254" s="601"/>
      <c r="J254" s="601"/>
      <c r="K254" s="601"/>
      <c r="L254" s="601"/>
      <c r="M254" s="601"/>
      <c r="N254" s="601"/>
      <c r="O254" s="601"/>
      <c r="P254" s="207"/>
      <c r="Q254" s="597">
        <f>+IF('請求入力欄'!L251="","",'請求入力欄'!L251)</f>
      </c>
      <c r="R254" s="598"/>
      <c r="S254" s="598"/>
      <c r="T254" s="598"/>
      <c r="U254" s="595">
        <f>+IF('請求入力欄'!M251="","",'請求入力欄'!M251)</f>
      </c>
      <c r="V254" s="595"/>
      <c r="W254" s="595"/>
      <c r="X254" s="596"/>
      <c r="Y254" s="548">
        <f>+IF('請求入力欄'!N251="","",'請求入力欄'!N251)</f>
      </c>
      <c r="Z254" s="549"/>
      <c r="AA254" s="549"/>
      <c r="AB254" s="549"/>
      <c r="AC254" s="549"/>
      <c r="AD254" s="549"/>
      <c r="AE254" s="549"/>
      <c r="AF254" s="549"/>
      <c r="AG254" s="550"/>
      <c r="AH254" s="54"/>
      <c r="AI254" s="4"/>
      <c r="AJ254" s="4"/>
      <c r="AK254" s="4"/>
      <c r="AL254" s="4"/>
      <c r="AM254" s="4"/>
      <c r="AN254" s="4"/>
      <c r="AO254" s="4"/>
      <c r="AP254" s="45"/>
    </row>
    <row r="255" spans="2:42" ht="18" customHeight="1">
      <c r="B255" s="592">
        <f>+IF('請求入力欄'!D252="","",'請求入力欄'!D252)</f>
      </c>
      <c r="C255" s="593"/>
      <c r="D255" s="594"/>
      <c r="E255" s="204"/>
      <c r="F255" s="601">
        <f>+IF('請求入力欄'!K252="","",'請求入力欄'!K252)</f>
      </c>
      <c r="G255" s="601"/>
      <c r="H255" s="601"/>
      <c r="I255" s="601"/>
      <c r="J255" s="601"/>
      <c r="K255" s="601"/>
      <c r="L255" s="601"/>
      <c r="M255" s="601"/>
      <c r="N255" s="601"/>
      <c r="O255" s="601"/>
      <c r="P255" s="205"/>
      <c r="Q255" s="597">
        <f>+IF('請求入力欄'!L252="","",'請求入力欄'!L252)</f>
      </c>
      <c r="R255" s="598"/>
      <c r="S255" s="598"/>
      <c r="T255" s="598"/>
      <c r="U255" s="595">
        <f>+IF('請求入力欄'!M252="","",'請求入力欄'!M252)</f>
      </c>
      <c r="V255" s="595"/>
      <c r="W255" s="595"/>
      <c r="X255" s="596"/>
      <c r="Y255" s="548">
        <f>+IF('請求入力欄'!N252="","",'請求入力欄'!N252)</f>
      </c>
      <c r="Z255" s="549"/>
      <c r="AA255" s="549"/>
      <c r="AB255" s="549"/>
      <c r="AC255" s="549"/>
      <c r="AD255" s="549"/>
      <c r="AE255" s="549"/>
      <c r="AF255" s="549"/>
      <c r="AG255" s="550"/>
      <c r="AH255" s="48"/>
      <c r="AI255" s="127"/>
      <c r="AJ255" s="127"/>
      <c r="AK255" s="127"/>
      <c r="AL255" s="127"/>
      <c r="AM255" s="127"/>
      <c r="AN255" s="127"/>
      <c r="AO255" s="127"/>
      <c r="AP255" s="47"/>
    </row>
    <row r="256" spans="2:42" ht="26.25" customHeight="1">
      <c r="B256" s="40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442" t="s">
        <v>248</v>
      </c>
      <c r="R256" s="443"/>
      <c r="S256" s="443"/>
      <c r="T256" s="444"/>
      <c r="U256" s="51" t="s">
        <v>2</v>
      </c>
      <c r="V256" s="52"/>
      <c r="W256" s="52"/>
      <c r="X256" s="53"/>
      <c r="Y256" s="490">
        <f>SUM(Y247:AG255)</f>
        <v>0</v>
      </c>
      <c r="Z256" s="491"/>
      <c r="AA256" s="491"/>
      <c r="AB256" s="491"/>
      <c r="AC256" s="491"/>
      <c r="AD256" s="491"/>
      <c r="AE256" s="491"/>
      <c r="AF256" s="491"/>
      <c r="AG256" s="492"/>
      <c r="AH256" s="496" t="s">
        <v>32</v>
      </c>
      <c r="AI256" s="496"/>
      <c r="AJ256" s="496"/>
      <c r="AK256" s="496"/>
      <c r="AL256" s="496"/>
      <c r="AM256" s="496"/>
      <c r="AN256" s="496"/>
      <c r="AO256" s="496"/>
      <c r="AP256" s="497"/>
    </row>
    <row r="257" spans="2:42" ht="26.25" customHeight="1" thickBot="1">
      <c r="B257" s="41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"/>
      <c r="N257" s="4"/>
      <c r="O257" s="4"/>
      <c r="P257" s="4"/>
      <c r="Q257" s="261"/>
      <c r="R257" s="445">
        <f>'請求入力欄'!K254</f>
        <v>0.08</v>
      </c>
      <c r="S257" s="445"/>
      <c r="T257" s="446"/>
      <c r="U257" s="72" t="s">
        <v>29</v>
      </c>
      <c r="V257" s="73"/>
      <c r="W257" s="73"/>
      <c r="X257" s="74"/>
      <c r="Y257" s="493">
        <f>ROUNDDOWN(Y256*R257,0)</f>
        <v>0</v>
      </c>
      <c r="Z257" s="494"/>
      <c r="AA257" s="494"/>
      <c r="AB257" s="494"/>
      <c r="AC257" s="494"/>
      <c r="AD257" s="494"/>
      <c r="AE257" s="494"/>
      <c r="AF257" s="494"/>
      <c r="AG257" s="495"/>
      <c r="AH257" s="498">
        <f>SUM(Y256:AG257)</f>
        <v>0</v>
      </c>
      <c r="AI257" s="499"/>
      <c r="AJ257" s="499"/>
      <c r="AK257" s="499"/>
      <c r="AL257" s="499"/>
      <c r="AM257" s="499"/>
      <c r="AN257" s="499"/>
      <c r="AO257" s="499"/>
      <c r="AP257" s="500"/>
    </row>
    <row r="258" spans="2:42" ht="17.25" customHeight="1" thickTop="1">
      <c r="B258" s="568" t="s">
        <v>27</v>
      </c>
      <c r="C258" s="39"/>
      <c r="D258" s="4"/>
      <c r="E258" s="4"/>
      <c r="F258" s="4"/>
      <c r="G258" s="4"/>
      <c r="H258" s="4"/>
      <c r="I258" s="4"/>
      <c r="J258" s="4"/>
      <c r="K258" s="4"/>
      <c r="L258" s="4"/>
      <c r="M258" s="569" t="s">
        <v>28</v>
      </c>
      <c r="N258" s="570"/>
      <c r="O258" s="570"/>
      <c r="P258" s="570"/>
      <c r="Q258" s="570"/>
      <c r="R258" s="570"/>
      <c r="S258" s="570"/>
      <c r="T258" s="570"/>
      <c r="U258" s="570"/>
      <c r="V258" s="570" t="s">
        <v>29</v>
      </c>
      <c r="W258" s="570"/>
      <c r="X258" s="570"/>
      <c r="Y258" s="571"/>
      <c r="Z258" s="571"/>
      <c r="AA258" s="571"/>
      <c r="AB258" s="571"/>
      <c r="AC258" s="572"/>
      <c r="AD258" s="573" t="s">
        <v>30</v>
      </c>
      <c r="AE258" s="574"/>
      <c r="AF258" s="574"/>
      <c r="AG258" s="575"/>
      <c r="AH258" s="44"/>
      <c r="AI258" s="43"/>
      <c r="AJ258" s="60"/>
      <c r="AK258" s="132"/>
      <c r="AL258" s="43"/>
      <c r="AM258" s="60"/>
      <c r="AN258" s="132"/>
      <c r="AO258" s="59"/>
      <c r="AP258" s="60"/>
    </row>
    <row r="259" spans="2:42" ht="17.25" customHeight="1">
      <c r="B259" s="568"/>
      <c r="C259" s="14"/>
      <c r="D259" s="6"/>
      <c r="E259" s="6" t="s">
        <v>22</v>
      </c>
      <c r="F259" s="6"/>
      <c r="G259" s="6"/>
      <c r="H259" s="6"/>
      <c r="I259" s="6"/>
      <c r="J259" s="6"/>
      <c r="K259" s="6"/>
      <c r="L259" s="6" t="s">
        <v>24</v>
      </c>
      <c r="M259" s="576"/>
      <c r="N259" s="447"/>
      <c r="O259" s="512"/>
      <c r="P259" s="514"/>
      <c r="Q259" s="447"/>
      <c r="R259" s="512"/>
      <c r="S259" s="514"/>
      <c r="T259" s="447"/>
      <c r="U259" s="512"/>
      <c r="V259" s="514"/>
      <c r="W259" s="512"/>
      <c r="X259" s="514"/>
      <c r="Y259" s="447"/>
      <c r="Z259" s="512"/>
      <c r="AA259" s="514"/>
      <c r="AB259" s="447"/>
      <c r="AC259" s="533"/>
      <c r="AD259" s="578" t="s">
        <v>31</v>
      </c>
      <c r="AE259" s="579"/>
      <c r="AF259" s="579"/>
      <c r="AG259" s="580"/>
      <c r="AH259" s="35"/>
      <c r="AI259" s="79"/>
      <c r="AJ259" s="61"/>
      <c r="AK259" s="133"/>
      <c r="AL259" s="79"/>
      <c r="AM259" s="61"/>
      <c r="AN259" s="133"/>
      <c r="AO259" s="79"/>
      <c r="AP259" s="61"/>
    </row>
    <row r="260" spans="2:42" ht="17.25" customHeight="1" thickBot="1">
      <c r="B260" s="568"/>
      <c r="C260" s="126" t="s">
        <v>80</v>
      </c>
      <c r="D260" s="5"/>
      <c r="E260" s="5"/>
      <c r="F260" s="5"/>
      <c r="G260" s="5"/>
      <c r="H260" s="5"/>
      <c r="I260" s="5"/>
      <c r="J260" s="5"/>
      <c r="K260" s="5"/>
      <c r="L260" s="5"/>
      <c r="M260" s="577"/>
      <c r="N260" s="448"/>
      <c r="O260" s="513"/>
      <c r="P260" s="515"/>
      <c r="Q260" s="448"/>
      <c r="R260" s="513"/>
      <c r="S260" s="515"/>
      <c r="T260" s="448"/>
      <c r="U260" s="513"/>
      <c r="V260" s="515"/>
      <c r="W260" s="513"/>
      <c r="X260" s="515"/>
      <c r="Y260" s="448"/>
      <c r="Z260" s="513"/>
      <c r="AA260" s="515"/>
      <c r="AB260" s="448"/>
      <c r="AC260" s="534"/>
      <c r="AD260" s="581" t="s">
        <v>2</v>
      </c>
      <c r="AE260" s="582"/>
      <c r="AF260" s="582"/>
      <c r="AG260" s="583"/>
      <c r="AH260" s="35"/>
      <c r="AI260" s="79"/>
      <c r="AJ260" s="61"/>
      <c r="AK260" s="133"/>
      <c r="AL260" s="79"/>
      <c r="AM260" s="61"/>
      <c r="AN260" s="133"/>
      <c r="AO260" s="79"/>
      <c r="AP260" s="61"/>
    </row>
    <row r="261" spans="2:42" ht="17.25" customHeight="1">
      <c r="B261" s="568"/>
      <c r="C261" s="34"/>
      <c r="D261" s="4"/>
      <c r="E261" s="4"/>
      <c r="F261" s="4"/>
      <c r="G261" s="4"/>
      <c r="H261" s="4"/>
      <c r="I261" s="4"/>
      <c r="J261" s="4"/>
      <c r="K261" s="4"/>
      <c r="L261" s="55"/>
      <c r="M261" s="584" t="s">
        <v>42</v>
      </c>
      <c r="N261" s="585"/>
      <c r="O261" s="585"/>
      <c r="P261" s="585"/>
      <c r="Q261" s="586" t="s">
        <v>43</v>
      </c>
      <c r="R261" s="587"/>
      <c r="S261" s="587"/>
      <c r="T261" s="587"/>
      <c r="U261" s="588" t="s">
        <v>52</v>
      </c>
      <c r="V261" s="587"/>
      <c r="W261" s="587"/>
      <c r="X261" s="587"/>
      <c r="Y261" s="587"/>
      <c r="Z261" s="587"/>
      <c r="AA261" s="587"/>
      <c r="AB261" s="587"/>
      <c r="AC261" s="587"/>
      <c r="AD261" s="589" t="s">
        <v>3</v>
      </c>
      <c r="AE261" s="590"/>
      <c r="AF261" s="590"/>
      <c r="AG261" s="591"/>
      <c r="AH261" s="58"/>
      <c r="AI261" s="57"/>
      <c r="AJ261" s="62"/>
      <c r="AK261" s="134"/>
      <c r="AL261" s="57"/>
      <c r="AM261" s="62"/>
      <c r="AN261" s="134"/>
      <c r="AO261" s="57"/>
      <c r="AP261" s="62"/>
    </row>
    <row r="262" spans="2:42" ht="19.5" customHeight="1">
      <c r="B262" s="563" t="s">
        <v>21</v>
      </c>
      <c r="C262" s="564"/>
      <c r="D262" s="565"/>
      <c r="E262" s="551" t="s">
        <v>16</v>
      </c>
      <c r="F262" s="552"/>
      <c r="G262" s="552"/>
      <c r="H262" s="552"/>
      <c r="I262" s="552"/>
      <c r="J262" s="552"/>
      <c r="K262" s="552"/>
      <c r="L262" s="552"/>
      <c r="M262" s="553" t="s">
        <v>44</v>
      </c>
      <c r="N262" s="554"/>
      <c r="O262" s="554"/>
      <c r="P262" s="554"/>
      <c r="Q262" s="555"/>
      <c r="R262" s="525"/>
      <c r="S262" s="525"/>
      <c r="T262" s="525"/>
      <c r="U262" s="559" t="s">
        <v>53</v>
      </c>
      <c r="V262" s="525"/>
      <c r="W262" s="525"/>
      <c r="X262" s="525"/>
      <c r="Y262" s="510"/>
      <c r="Z262" s="511"/>
      <c r="AA262" s="511"/>
      <c r="AB262" s="511"/>
      <c r="AC262" s="511"/>
      <c r="AD262" s="529">
        <v>4120</v>
      </c>
      <c r="AE262" s="530"/>
      <c r="AF262" s="530"/>
      <c r="AG262" s="531" t="s">
        <v>60</v>
      </c>
      <c r="AH262" s="531"/>
      <c r="AI262" s="531"/>
      <c r="AJ262" s="532"/>
      <c r="AK262" s="56"/>
      <c r="AL262" s="33"/>
      <c r="AM262" s="33"/>
      <c r="AN262" s="33"/>
      <c r="AO262" s="33"/>
      <c r="AP262" s="63"/>
    </row>
    <row r="263" spans="2:42" ht="19.5" customHeight="1">
      <c r="B263" s="551"/>
      <c r="C263" s="552"/>
      <c r="D263" s="552"/>
      <c r="E263" s="70"/>
      <c r="F263" s="130"/>
      <c r="G263" s="130"/>
      <c r="H263" s="130"/>
      <c r="I263" s="130"/>
      <c r="J263" s="130"/>
      <c r="K263" s="130"/>
      <c r="L263" s="50"/>
      <c r="M263" s="553" t="s">
        <v>45</v>
      </c>
      <c r="N263" s="554"/>
      <c r="O263" s="554"/>
      <c r="P263" s="554"/>
      <c r="Q263" s="555"/>
      <c r="R263" s="525"/>
      <c r="S263" s="525"/>
      <c r="T263" s="525"/>
      <c r="U263" s="559" t="s">
        <v>54</v>
      </c>
      <c r="V263" s="525"/>
      <c r="W263" s="525"/>
      <c r="X263" s="525"/>
      <c r="Y263" s="510"/>
      <c r="Z263" s="511"/>
      <c r="AA263" s="511"/>
      <c r="AB263" s="511"/>
      <c r="AC263" s="511"/>
      <c r="AD263" s="538">
        <v>4140</v>
      </c>
      <c r="AE263" s="539"/>
      <c r="AF263" s="539"/>
      <c r="AG263" s="470" t="s">
        <v>61</v>
      </c>
      <c r="AH263" s="470"/>
      <c r="AI263" s="470"/>
      <c r="AJ263" s="471"/>
      <c r="AK263" s="15"/>
      <c r="AL263" s="16"/>
      <c r="AM263" s="16"/>
      <c r="AN263" s="16"/>
      <c r="AO263" s="16"/>
      <c r="AP263" s="64"/>
    </row>
    <row r="264" spans="2:42" ht="19.5" customHeight="1">
      <c r="B264" s="551"/>
      <c r="C264" s="552"/>
      <c r="D264" s="552"/>
      <c r="E264" s="70"/>
      <c r="F264" s="130"/>
      <c r="G264" s="130"/>
      <c r="H264" s="130"/>
      <c r="I264" s="130"/>
      <c r="J264" s="130"/>
      <c r="K264" s="130"/>
      <c r="L264" s="50"/>
      <c r="M264" s="553" t="s">
        <v>46</v>
      </c>
      <c r="N264" s="554"/>
      <c r="O264" s="554"/>
      <c r="P264" s="554"/>
      <c r="Q264" s="555"/>
      <c r="R264" s="525"/>
      <c r="S264" s="525"/>
      <c r="T264" s="525"/>
      <c r="U264" s="559" t="s">
        <v>55</v>
      </c>
      <c r="V264" s="525"/>
      <c r="W264" s="525"/>
      <c r="X264" s="525"/>
      <c r="Y264" s="510"/>
      <c r="Z264" s="511"/>
      <c r="AA264" s="511"/>
      <c r="AB264" s="511"/>
      <c r="AC264" s="511"/>
      <c r="AD264" s="566">
        <v>4150</v>
      </c>
      <c r="AE264" s="567"/>
      <c r="AF264" s="567"/>
      <c r="AG264" s="472" t="s">
        <v>62</v>
      </c>
      <c r="AH264" s="472"/>
      <c r="AI264" s="472"/>
      <c r="AJ264" s="473"/>
      <c r="AK264" s="17"/>
      <c r="AL264" s="18"/>
      <c r="AM264" s="18"/>
      <c r="AN264" s="18"/>
      <c r="AO264" s="18"/>
      <c r="AP264" s="65"/>
    </row>
    <row r="265" spans="2:42" ht="19.5" customHeight="1">
      <c r="B265" s="551"/>
      <c r="C265" s="552"/>
      <c r="D265" s="552"/>
      <c r="E265" s="70"/>
      <c r="F265" s="130"/>
      <c r="G265" s="130"/>
      <c r="H265" s="130"/>
      <c r="I265" s="130"/>
      <c r="J265" s="130"/>
      <c r="K265" s="130"/>
      <c r="L265" s="50"/>
      <c r="M265" s="553" t="s">
        <v>47</v>
      </c>
      <c r="N265" s="554"/>
      <c r="O265" s="554"/>
      <c r="P265" s="554"/>
      <c r="Q265" s="555"/>
      <c r="R265" s="525"/>
      <c r="S265" s="525"/>
      <c r="T265" s="525"/>
      <c r="U265" s="559" t="s">
        <v>56</v>
      </c>
      <c r="V265" s="525"/>
      <c r="W265" s="525"/>
      <c r="X265" s="525"/>
      <c r="Y265" s="526"/>
      <c r="Z265" s="526"/>
      <c r="AA265" s="526"/>
      <c r="AB265" s="526"/>
      <c r="AC265" s="526"/>
      <c r="AD265" s="19"/>
      <c r="AE265" s="19"/>
      <c r="AF265" s="19"/>
      <c r="AG265" s="19"/>
      <c r="AH265" s="19"/>
      <c r="AI265" s="19"/>
      <c r="AJ265" s="20"/>
      <c r="AK265" s="560" t="s">
        <v>63</v>
      </c>
      <c r="AL265" s="561"/>
      <c r="AM265" s="561" t="s">
        <v>64</v>
      </c>
      <c r="AN265" s="561"/>
      <c r="AO265" s="561" t="s">
        <v>65</v>
      </c>
      <c r="AP265" s="562"/>
    </row>
    <row r="266" spans="2:42" ht="19.5" customHeight="1">
      <c r="B266" s="551"/>
      <c r="C266" s="552"/>
      <c r="D266" s="552"/>
      <c r="E266" s="70"/>
      <c r="F266" s="130"/>
      <c r="G266" s="130"/>
      <c r="H266" s="130"/>
      <c r="I266" s="130"/>
      <c r="J266" s="130"/>
      <c r="K266" s="130"/>
      <c r="L266" s="50"/>
      <c r="M266" s="553" t="s">
        <v>48</v>
      </c>
      <c r="N266" s="554"/>
      <c r="O266" s="554"/>
      <c r="P266" s="554"/>
      <c r="Q266" s="555"/>
      <c r="R266" s="525"/>
      <c r="S266" s="525"/>
      <c r="T266" s="525"/>
      <c r="U266" s="559" t="s">
        <v>57</v>
      </c>
      <c r="V266" s="525"/>
      <c r="W266" s="525"/>
      <c r="X266" s="525"/>
      <c r="Y266" s="526"/>
      <c r="Z266" s="526"/>
      <c r="AA266" s="526"/>
      <c r="AB266" s="526"/>
      <c r="AC266" s="526"/>
      <c r="AD266" s="21"/>
      <c r="AE266" s="21"/>
      <c r="AF266" s="21"/>
      <c r="AG266" s="21"/>
      <c r="AH266" s="21"/>
      <c r="AI266" s="21"/>
      <c r="AJ266" s="22"/>
      <c r="AK266" s="474">
        <v>0</v>
      </c>
      <c r="AL266" s="468"/>
      <c r="AM266" s="468">
        <v>4</v>
      </c>
      <c r="AN266" s="468"/>
      <c r="AO266" s="468">
        <v>0</v>
      </c>
      <c r="AP266" s="469"/>
    </row>
    <row r="267" spans="2:42" ht="19.5" customHeight="1">
      <c r="B267" s="551"/>
      <c r="C267" s="552"/>
      <c r="D267" s="552"/>
      <c r="E267" s="70"/>
      <c r="F267" s="130"/>
      <c r="G267" s="130"/>
      <c r="H267" s="130"/>
      <c r="I267" s="130"/>
      <c r="J267" s="130"/>
      <c r="K267" s="130"/>
      <c r="L267" s="50"/>
      <c r="M267" s="553" t="s">
        <v>49</v>
      </c>
      <c r="N267" s="554"/>
      <c r="O267" s="554"/>
      <c r="P267" s="554"/>
      <c r="Q267" s="555"/>
      <c r="R267" s="525"/>
      <c r="S267" s="525"/>
      <c r="T267" s="525"/>
      <c r="U267" s="559" t="s">
        <v>58</v>
      </c>
      <c r="V267" s="525"/>
      <c r="W267" s="525"/>
      <c r="X267" s="525"/>
      <c r="Y267" s="526"/>
      <c r="Z267" s="526"/>
      <c r="AA267" s="526"/>
      <c r="AB267" s="526"/>
      <c r="AC267" s="526"/>
      <c r="AD267" s="21"/>
      <c r="AE267" s="21"/>
      <c r="AF267" s="21"/>
      <c r="AG267" s="21"/>
      <c r="AH267" s="21"/>
      <c r="AI267" s="21"/>
      <c r="AJ267" s="22"/>
      <c r="AK267" s="474">
        <v>1</v>
      </c>
      <c r="AL267" s="468"/>
      <c r="AM267" s="468">
        <v>6</v>
      </c>
      <c r="AN267" s="468"/>
      <c r="AO267" s="468">
        <v>1</v>
      </c>
      <c r="AP267" s="469"/>
    </row>
    <row r="268" spans="2:42" ht="19.5" customHeight="1">
      <c r="B268" s="551"/>
      <c r="C268" s="552"/>
      <c r="D268" s="552"/>
      <c r="E268" s="70"/>
      <c r="F268" s="130"/>
      <c r="G268" s="130"/>
      <c r="H268" s="130"/>
      <c r="I268" s="130"/>
      <c r="J268" s="130"/>
      <c r="K268" s="130"/>
      <c r="L268" s="50"/>
      <c r="M268" s="553" t="s">
        <v>258</v>
      </c>
      <c r="N268" s="554"/>
      <c r="O268" s="554"/>
      <c r="P268" s="554"/>
      <c r="Q268" s="555"/>
      <c r="R268" s="525"/>
      <c r="S268" s="525"/>
      <c r="T268" s="525"/>
      <c r="U268" s="559" t="s">
        <v>59</v>
      </c>
      <c r="V268" s="525"/>
      <c r="W268" s="525"/>
      <c r="X268" s="525"/>
      <c r="Y268" s="526"/>
      <c r="Z268" s="526"/>
      <c r="AA268" s="526"/>
      <c r="AB268" s="526"/>
      <c r="AC268" s="526"/>
      <c r="AD268" s="21"/>
      <c r="AE268" s="21"/>
      <c r="AF268" s="21"/>
      <c r="AG268" s="21"/>
      <c r="AH268" s="21"/>
      <c r="AI268" s="21"/>
      <c r="AJ268" s="22"/>
      <c r="AK268" s="474">
        <v>2</v>
      </c>
      <c r="AL268" s="468"/>
      <c r="AM268" s="468">
        <v>7</v>
      </c>
      <c r="AN268" s="468"/>
      <c r="AO268" s="468">
        <v>2</v>
      </c>
      <c r="AP268" s="469"/>
    </row>
    <row r="269" spans="2:42" ht="19.5" customHeight="1">
      <c r="B269" s="551"/>
      <c r="C269" s="552"/>
      <c r="D269" s="552"/>
      <c r="E269" s="70"/>
      <c r="F269" s="130"/>
      <c r="G269" s="130"/>
      <c r="H269" s="130"/>
      <c r="I269" s="130"/>
      <c r="J269" s="130"/>
      <c r="K269" s="130"/>
      <c r="L269" s="50"/>
      <c r="M269" s="553" t="s">
        <v>50</v>
      </c>
      <c r="N269" s="554"/>
      <c r="O269" s="554"/>
      <c r="P269" s="554"/>
      <c r="Q269" s="555"/>
      <c r="R269" s="525"/>
      <c r="S269" s="525"/>
      <c r="T269" s="525"/>
      <c r="U269" s="525"/>
      <c r="V269" s="525"/>
      <c r="W269" s="525"/>
      <c r="X269" s="525"/>
      <c r="Y269" s="526"/>
      <c r="Z269" s="526"/>
      <c r="AA269" s="526"/>
      <c r="AB269" s="526"/>
      <c r="AC269" s="526"/>
      <c r="AD269" s="21"/>
      <c r="AE269" s="21"/>
      <c r="AF269" s="21"/>
      <c r="AG269" s="21"/>
      <c r="AH269" s="21"/>
      <c r="AI269" s="21"/>
      <c r="AJ269" s="22"/>
      <c r="AK269" s="474"/>
      <c r="AL269" s="468"/>
      <c r="AM269" s="468"/>
      <c r="AN269" s="468"/>
      <c r="AO269" s="468">
        <v>4</v>
      </c>
      <c r="AP269" s="469"/>
    </row>
    <row r="270" spans="2:42" ht="19.5" customHeight="1">
      <c r="B270" s="551"/>
      <c r="C270" s="552"/>
      <c r="D270" s="552"/>
      <c r="E270" s="70"/>
      <c r="F270" s="130"/>
      <c r="G270" s="130"/>
      <c r="H270" s="130"/>
      <c r="I270" s="130"/>
      <c r="J270" s="130"/>
      <c r="K270" s="130"/>
      <c r="L270" s="50"/>
      <c r="M270" s="556"/>
      <c r="N270" s="554"/>
      <c r="O270" s="554"/>
      <c r="P270" s="554"/>
      <c r="Q270" s="555"/>
      <c r="R270" s="525"/>
      <c r="S270" s="525"/>
      <c r="T270" s="525"/>
      <c r="U270" s="525"/>
      <c r="V270" s="525"/>
      <c r="W270" s="525"/>
      <c r="X270" s="525"/>
      <c r="Y270" s="526"/>
      <c r="Z270" s="526"/>
      <c r="AA270" s="526"/>
      <c r="AB270" s="526"/>
      <c r="AC270" s="526"/>
      <c r="AD270" s="21"/>
      <c r="AE270" s="21"/>
      <c r="AF270" s="21"/>
      <c r="AG270" s="21"/>
      <c r="AH270" s="21"/>
      <c r="AI270" s="21"/>
      <c r="AJ270" s="22"/>
      <c r="AK270" s="474"/>
      <c r="AL270" s="468"/>
      <c r="AM270" s="468"/>
      <c r="AN270" s="468"/>
      <c r="AO270" s="468">
        <v>5</v>
      </c>
      <c r="AP270" s="469"/>
    </row>
    <row r="271" spans="2:42" ht="19.5" customHeight="1">
      <c r="B271" s="551"/>
      <c r="C271" s="552"/>
      <c r="D271" s="552"/>
      <c r="E271" s="70"/>
      <c r="F271" s="130"/>
      <c r="G271" s="130"/>
      <c r="H271" s="130"/>
      <c r="I271" s="130"/>
      <c r="J271" s="130"/>
      <c r="K271" s="130"/>
      <c r="L271" s="50"/>
      <c r="M271" s="553"/>
      <c r="N271" s="554"/>
      <c r="O271" s="554"/>
      <c r="P271" s="554"/>
      <c r="Q271" s="555"/>
      <c r="R271" s="525"/>
      <c r="S271" s="525"/>
      <c r="T271" s="525"/>
      <c r="U271" s="525"/>
      <c r="V271" s="525"/>
      <c r="W271" s="525"/>
      <c r="X271" s="525"/>
      <c r="Y271" s="526"/>
      <c r="Z271" s="526"/>
      <c r="AA271" s="526"/>
      <c r="AB271" s="526"/>
      <c r="AC271" s="526"/>
      <c r="AD271" s="21"/>
      <c r="AE271" s="21"/>
      <c r="AF271" s="21"/>
      <c r="AG271" s="21"/>
      <c r="AH271" s="21"/>
      <c r="AI271" s="21"/>
      <c r="AJ271" s="22"/>
      <c r="AK271" s="474"/>
      <c r="AL271" s="468"/>
      <c r="AM271" s="468"/>
      <c r="AN271" s="468"/>
      <c r="AO271" s="468"/>
      <c r="AP271" s="469"/>
    </row>
    <row r="272" spans="2:42" ht="19.5" customHeight="1">
      <c r="B272" s="540" t="s">
        <v>2</v>
      </c>
      <c r="C272" s="541"/>
      <c r="D272" s="541"/>
      <c r="E272" s="71"/>
      <c r="F272" s="66"/>
      <c r="G272" s="66"/>
      <c r="H272" s="66"/>
      <c r="I272" s="66"/>
      <c r="J272" s="66"/>
      <c r="K272" s="66"/>
      <c r="L272" s="67"/>
      <c r="M272" s="542" t="s">
        <v>51</v>
      </c>
      <c r="N272" s="543"/>
      <c r="O272" s="543"/>
      <c r="P272" s="543"/>
      <c r="Q272" s="544"/>
      <c r="R272" s="545"/>
      <c r="S272" s="545"/>
      <c r="T272" s="545"/>
      <c r="U272" s="545"/>
      <c r="V272" s="545"/>
      <c r="W272" s="545"/>
      <c r="X272" s="545"/>
      <c r="Y272" s="546"/>
      <c r="Z272" s="546"/>
      <c r="AA272" s="546"/>
      <c r="AB272" s="546"/>
      <c r="AC272" s="546"/>
      <c r="AD272" s="23"/>
      <c r="AE272" s="23"/>
      <c r="AF272" s="23"/>
      <c r="AG272" s="23"/>
      <c r="AH272" s="23"/>
      <c r="AI272" s="23"/>
      <c r="AJ272" s="24"/>
      <c r="AK272" s="547"/>
      <c r="AL272" s="527"/>
      <c r="AM272" s="527"/>
      <c r="AN272" s="527"/>
      <c r="AO272" s="527"/>
      <c r="AP272" s="528"/>
    </row>
    <row r="273" spans="2:42" ht="12" customHeight="1">
      <c r="B273" s="68" t="s">
        <v>17</v>
      </c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69"/>
      <c r="AD273" s="9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215"/>
    </row>
    <row r="274" spans="2:42" ht="12" customHeight="1">
      <c r="B274" s="11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12"/>
      <c r="AD274" s="11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216"/>
    </row>
    <row r="275" spans="2:42" ht="12" customHeight="1">
      <c r="B275" s="1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12"/>
      <c r="AD275" s="11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216"/>
    </row>
    <row r="276" spans="2:42" ht="12" customHeight="1">
      <c r="B276" s="11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12"/>
      <c r="AD276" s="11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216"/>
    </row>
    <row r="277" spans="2:42" ht="12" customHeight="1">
      <c r="B277" s="1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12"/>
      <c r="AD277" s="11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216"/>
    </row>
    <row r="278" spans="2:42" ht="12" customHeight="1">
      <c r="B278" s="11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12"/>
      <c r="AD278" s="11"/>
      <c r="AE278" s="4"/>
      <c r="AF278" s="4"/>
      <c r="AG278" s="4"/>
      <c r="AH278" s="4"/>
      <c r="AI278" s="4"/>
      <c r="AO278" s="4"/>
      <c r="AP278" s="216"/>
    </row>
    <row r="279" spans="2:42" ht="12" customHeight="1">
      <c r="B279" s="11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12"/>
      <c r="AD279" s="11"/>
      <c r="AE279" s="4"/>
      <c r="AF279" s="4"/>
      <c r="AG279" s="4"/>
      <c r="AH279" s="4"/>
      <c r="AI279" s="4"/>
      <c r="AO279" s="4"/>
      <c r="AP279" s="216"/>
    </row>
    <row r="280" spans="2:42" ht="10.5">
      <c r="B280" s="10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9"/>
      <c r="AD280" s="11"/>
      <c r="AE280" s="4"/>
      <c r="AF280" s="4"/>
      <c r="AG280" s="4"/>
      <c r="AH280" s="4"/>
      <c r="AI280" s="4"/>
      <c r="AO280" s="209"/>
      <c r="AP280" s="217"/>
    </row>
    <row r="281" spans="2:42" ht="10.5">
      <c r="B281" s="557" t="s">
        <v>33</v>
      </c>
      <c r="C281" s="449"/>
      <c r="D281" s="558"/>
      <c r="E281" s="558"/>
      <c r="F281" s="558"/>
      <c r="G281" s="449" t="s">
        <v>34</v>
      </c>
      <c r="H281" s="449"/>
      <c r="I281" s="449"/>
      <c r="J281" s="449" t="s">
        <v>34</v>
      </c>
      <c r="K281" s="449"/>
      <c r="L281" s="449"/>
      <c r="M281" s="449" t="s">
        <v>35</v>
      </c>
      <c r="N281" s="449"/>
      <c r="O281" s="449"/>
      <c r="P281" s="449"/>
      <c r="Q281" s="449"/>
      <c r="R281" s="449"/>
      <c r="S281" s="449"/>
      <c r="T281" s="449"/>
      <c r="U281" s="449"/>
      <c r="V281" s="449" t="s">
        <v>36</v>
      </c>
      <c r="W281" s="449"/>
      <c r="X281" s="449"/>
      <c r="Y281" s="449" t="s">
        <v>37</v>
      </c>
      <c r="Z281" s="449"/>
      <c r="AA281" s="449"/>
      <c r="AB281" s="449" t="s">
        <v>38</v>
      </c>
      <c r="AC281" s="449"/>
      <c r="AD281" s="449"/>
      <c r="AE281" s="449" t="s">
        <v>39</v>
      </c>
      <c r="AF281" s="449"/>
      <c r="AG281" s="449"/>
      <c r="AH281" s="449" t="s">
        <v>41</v>
      </c>
      <c r="AI281" s="449"/>
      <c r="AJ281" s="449"/>
      <c r="AK281" s="449" t="s">
        <v>40</v>
      </c>
      <c r="AL281" s="449"/>
      <c r="AM281" s="449"/>
      <c r="AN281" s="449" t="s">
        <v>66</v>
      </c>
      <c r="AO281" s="449"/>
      <c r="AP281" s="452"/>
    </row>
    <row r="282" spans="2:42" ht="10.5">
      <c r="B282" s="9"/>
      <c r="C282" s="87"/>
      <c r="D282" s="9"/>
      <c r="E282" s="86"/>
      <c r="F282" s="87"/>
      <c r="G282" s="9"/>
      <c r="H282" s="86"/>
      <c r="I282" s="87"/>
      <c r="J282" s="9"/>
      <c r="K282" s="86"/>
      <c r="L282" s="87"/>
      <c r="M282" s="9"/>
      <c r="N282" s="86"/>
      <c r="O282" s="87"/>
      <c r="P282" s="9"/>
      <c r="Q282" s="86"/>
      <c r="R282" s="87"/>
      <c r="S282" s="9"/>
      <c r="T282" s="86"/>
      <c r="U282" s="87"/>
      <c r="V282" s="9"/>
      <c r="W282" s="86"/>
      <c r="X282" s="87"/>
      <c r="Y282" s="9"/>
      <c r="Z282" s="86"/>
      <c r="AA282" s="87"/>
      <c r="AB282" s="9"/>
      <c r="AC282" s="86"/>
      <c r="AD282" s="87"/>
      <c r="AE282" s="9"/>
      <c r="AF282" s="86"/>
      <c r="AG282" s="87"/>
      <c r="AH282" s="9"/>
      <c r="AI282" s="86"/>
      <c r="AJ282" s="87"/>
      <c r="AK282" s="9"/>
      <c r="AL282" s="86"/>
      <c r="AM282" s="87"/>
      <c r="AN282" s="453">
        <f>AN225+1</f>
        <v>5</v>
      </c>
      <c r="AO282" s="454"/>
      <c r="AP282" s="455"/>
    </row>
    <row r="283" spans="2:42" ht="10.5">
      <c r="B283" s="11"/>
      <c r="C283" s="12"/>
      <c r="D283" s="11"/>
      <c r="E283" s="4"/>
      <c r="F283" s="12"/>
      <c r="G283" s="11"/>
      <c r="H283" s="4"/>
      <c r="I283" s="12"/>
      <c r="J283" s="11"/>
      <c r="K283" s="4"/>
      <c r="L283" s="12"/>
      <c r="M283" s="11"/>
      <c r="N283" s="4"/>
      <c r="O283" s="12"/>
      <c r="P283" s="11"/>
      <c r="Q283" s="4"/>
      <c r="R283" s="12"/>
      <c r="S283" s="11"/>
      <c r="T283" s="4"/>
      <c r="U283" s="12"/>
      <c r="V283" s="11"/>
      <c r="W283" s="4"/>
      <c r="X283" s="12"/>
      <c r="Y283" s="11"/>
      <c r="Z283" s="4"/>
      <c r="AA283" s="12"/>
      <c r="AB283" s="11"/>
      <c r="AC283" s="4"/>
      <c r="AD283" s="12"/>
      <c r="AE283" s="11"/>
      <c r="AF283" s="4"/>
      <c r="AG283" s="12"/>
      <c r="AH283" s="11"/>
      <c r="AI283" s="4"/>
      <c r="AJ283" s="12"/>
      <c r="AK283" s="11"/>
      <c r="AL283" s="4"/>
      <c r="AM283" s="12"/>
      <c r="AN283" s="456"/>
      <c r="AO283" s="457"/>
      <c r="AP283" s="458"/>
    </row>
    <row r="284" spans="2:42" ht="10.5">
      <c r="B284" s="11"/>
      <c r="C284" s="12"/>
      <c r="D284" s="11"/>
      <c r="E284" s="4"/>
      <c r="F284" s="12"/>
      <c r="G284" s="11"/>
      <c r="H284" s="4"/>
      <c r="I284" s="12"/>
      <c r="J284" s="11"/>
      <c r="K284" s="4"/>
      <c r="L284" s="12"/>
      <c r="M284" s="11"/>
      <c r="N284" s="4"/>
      <c r="O284" s="12"/>
      <c r="P284" s="11"/>
      <c r="Q284" s="4"/>
      <c r="R284" s="12"/>
      <c r="S284" s="11"/>
      <c r="T284" s="4"/>
      <c r="U284" s="12"/>
      <c r="V284" s="11"/>
      <c r="W284" s="4"/>
      <c r="X284" s="12"/>
      <c r="Y284" s="11"/>
      <c r="Z284" s="4"/>
      <c r="AA284" s="12"/>
      <c r="AB284" s="11"/>
      <c r="AC284" s="4"/>
      <c r="AD284" s="12"/>
      <c r="AE284" s="11"/>
      <c r="AF284" s="4"/>
      <c r="AG284" s="12"/>
      <c r="AH284" s="11"/>
      <c r="AI284" s="4"/>
      <c r="AJ284" s="12"/>
      <c r="AK284" s="11"/>
      <c r="AL284" s="4"/>
      <c r="AM284" s="12"/>
      <c r="AN284" s="456"/>
      <c r="AO284" s="457"/>
      <c r="AP284" s="458"/>
    </row>
    <row r="285" spans="2:42" ht="10.5">
      <c r="B285" s="10"/>
      <c r="C285" s="129"/>
      <c r="D285" s="10"/>
      <c r="E285" s="128"/>
      <c r="F285" s="129"/>
      <c r="G285" s="10"/>
      <c r="H285" s="128"/>
      <c r="I285" s="129"/>
      <c r="J285" s="10"/>
      <c r="K285" s="128"/>
      <c r="L285" s="129"/>
      <c r="M285" s="10"/>
      <c r="N285" s="128"/>
      <c r="O285" s="129"/>
      <c r="P285" s="10"/>
      <c r="Q285" s="128"/>
      <c r="R285" s="129"/>
      <c r="S285" s="10"/>
      <c r="T285" s="128"/>
      <c r="U285" s="129"/>
      <c r="V285" s="10"/>
      <c r="W285" s="128"/>
      <c r="X285" s="129"/>
      <c r="Y285" s="10"/>
      <c r="Z285" s="128"/>
      <c r="AA285" s="129"/>
      <c r="AB285" s="10"/>
      <c r="AC285" s="128"/>
      <c r="AD285" s="129"/>
      <c r="AE285" s="10"/>
      <c r="AF285" s="128"/>
      <c r="AG285" s="129"/>
      <c r="AH285" s="10"/>
      <c r="AI285" s="128"/>
      <c r="AJ285" s="129"/>
      <c r="AK285" s="10"/>
      <c r="AL285" s="128"/>
      <c r="AM285" s="129"/>
      <c r="AN285" s="459"/>
      <c r="AO285" s="460"/>
      <c r="AP285" s="461"/>
    </row>
    <row r="286" ht="12" customHeight="1"/>
    <row r="287" spans="2:42" ht="12" customHeight="1">
      <c r="B287" s="1" t="str">
        <f>+"-kwd-"&amp;E298&amp;G298&amp;I298&amp;K298&amp;M298&amp;O298&amp;Q298&amp;"-"&amp;V298&amp;X298&amp;Z298&amp;AB298&amp;AD298&amp;","&amp;U290&amp;W290&amp;Y290&amp;AA290&amp;AC290&amp;AE290&amp;AG290&amp;","&amp;V299&amp;","&amp;Y313</f>
        <v>-kwd--,1234567,,0</v>
      </c>
      <c r="AJ287" s="25" t="s">
        <v>67</v>
      </c>
      <c r="AK287" s="26"/>
      <c r="AL287" s="26"/>
      <c r="AM287" s="26"/>
      <c r="AN287" s="26"/>
      <c r="AO287" s="26"/>
      <c r="AP287" s="27"/>
    </row>
    <row r="288" spans="36:42" ht="12" customHeight="1">
      <c r="AJ288" s="487" t="s">
        <v>208</v>
      </c>
      <c r="AK288" s="13"/>
      <c r="AL288" s="13"/>
      <c r="AM288" s="13"/>
      <c r="AN288" s="13"/>
      <c r="AO288" s="13"/>
      <c r="AP288" s="28"/>
    </row>
    <row r="289" spans="4:42" ht="12" customHeight="1" thickBot="1">
      <c r="D289" s="607" t="s">
        <v>25</v>
      </c>
      <c r="E289" s="607"/>
      <c r="F289" s="607"/>
      <c r="G289" s="607"/>
      <c r="H289" s="607"/>
      <c r="I289" s="607"/>
      <c r="J289" s="607"/>
      <c r="K289" s="607"/>
      <c r="L289" s="607"/>
      <c r="AJ289" s="488"/>
      <c r="AK289" s="29"/>
      <c r="AL289" s="29"/>
      <c r="AM289" s="29"/>
      <c r="AN289" s="29"/>
      <c r="AO289" s="29"/>
      <c r="AP289" s="30"/>
    </row>
    <row r="290" spans="4:42" ht="21" customHeight="1" thickBot="1" thickTop="1">
      <c r="D290" s="608"/>
      <c r="E290" s="608"/>
      <c r="F290" s="608"/>
      <c r="G290" s="608"/>
      <c r="H290" s="608"/>
      <c r="I290" s="608"/>
      <c r="J290" s="608"/>
      <c r="K290" s="608"/>
      <c r="L290" s="608"/>
      <c r="Q290" s="609" t="s">
        <v>254</v>
      </c>
      <c r="R290" s="610"/>
      <c r="S290" s="610"/>
      <c r="T290" s="611"/>
      <c r="U290" s="612" t="str">
        <f>IF('基本情報入力欄'!$D$15="","",MID('基本情報入力欄'!$D$15,1,1))</f>
        <v>1</v>
      </c>
      <c r="V290" s="600"/>
      <c r="W290" s="599" t="str">
        <f>IF('基本情報入力欄'!$D$15="","",MID('基本情報入力欄'!$D$15,2,1))</f>
        <v>2</v>
      </c>
      <c r="X290" s="600"/>
      <c r="Y290" s="599" t="str">
        <f>IF('基本情報入力欄'!$D$15="","",MID('基本情報入力欄'!$D$15,3,1))</f>
        <v>3</v>
      </c>
      <c r="Z290" s="600"/>
      <c r="AA290" s="599" t="str">
        <f>IF('基本情報入力欄'!$D$15="","",MID('基本情報入力欄'!$D$15,4,1))</f>
        <v>4</v>
      </c>
      <c r="AB290" s="600"/>
      <c r="AC290" s="599" t="str">
        <f>IF('基本情報入力欄'!$D$15="","",MID('基本情報入力欄'!$D$15,5,1))</f>
        <v>5</v>
      </c>
      <c r="AD290" s="600"/>
      <c r="AE290" s="599" t="str">
        <f>IF('基本情報入力欄'!$D$15="","",MID('基本情報入力欄'!$D$15,6,1))</f>
        <v>6</v>
      </c>
      <c r="AF290" s="600"/>
      <c r="AG290" s="599" t="str">
        <f>IF('基本情報入力欄'!$D$15="","",MID('基本情報入力欄'!$D$15,7,1))</f>
        <v>7</v>
      </c>
      <c r="AH290" s="643"/>
      <c r="AI290" s="75" t="s">
        <v>15</v>
      </c>
      <c r="AJ290" s="254"/>
      <c r="AK290" s="254"/>
      <c r="AL290" s="7"/>
      <c r="AM290" s="535">
        <f>'基本情報入力欄'!$D$12</f>
        <v>42551</v>
      </c>
      <c r="AN290" s="536"/>
      <c r="AO290" s="536"/>
      <c r="AP290" s="537"/>
    </row>
    <row r="291" spans="2:42" ht="13.5" customHeight="1" thickTop="1">
      <c r="B291" s="604" t="s">
        <v>110</v>
      </c>
      <c r="C291" s="604"/>
      <c r="D291" s="604"/>
      <c r="E291" s="604"/>
      <c r="F291" s="604"/>
      <c r="G291" s="604"/>
      <c r="H291" s="604"/>
      <c r="I291" s="604"/>
      <c r="J291" s="604"/>
      <c r="K291" s="604"/>
      <c r="L291" s="604"/>
      <c r="M291" s="604"/>
      <c r="N291" s="604"/>
      <c r="O291" s="604"/>
      <c r="Q291" s="605" t="s">
        <v>8</v>
      </c>
      <c r="R291" s="606"/>
      <c r="S291" s="606"/>
      <c r="T291" s="5"/>
      <c r="U291" s="200" t="str">
        <f>IF('基本情報入力欄'!$D$16="","",'基本情報入力欄'!$D$16)</f>
        <v>332-0012</v>
      </c>
      <c r="V291" s="200"/>
      <c r="W291" s="200"/>
      <c r="X291" s="200"/>
      <c r="Y291" s="200"/>
      <c r="Z291" s="200"/>
      <c r="AA291" s="200"/>
      <c r="AB291" s="200"/>
      <c r="AC291" s="200"/>
      <c r="AD291" s="200"/>
      <c r="AE291" s="200"/>
      <c r="AF291" s="200"/>
      <c r="AG291" s="200"/>
      <c r="AH291" s="200"/>
      <c r="AI291" s="200"/>
      <c r="AJ291" s="200"/>
      <c r="AK291" s="200"/>
      <c r="AL291" s="200"/>
      <c r="AM291" s="200"/>
      <c r="AN291" s="200"/>
      <c r="AO291" s="200"/>
      <c r="AP291" s="202"/>
    </row>
    <row r="292" spans="2:42" ht="12" customHeight="1">
      <c r="B292" s="604"/>
      <c r="C292" s="604"/>
      <c r="D292" s="604"/>
      <c r="E292" s="604"/>
      <c r="F292" s="604"/>
      <c r="G292" s="604"/>
      <c r="H292" s="604"/>
      <c r="I292" s="604"/>
      <c r="J292" s="604"/>
      <c r="K292" s="604"/>
      <c r="L292" s="604"/>
      <c r="M292" s="604"/>
      <c r="N292" s="604"/>
      <c r="O292" s="604"/>
      <c r="Q292" s="450" t="s">
        <v>9</v>
      </c>
      <c r="R292" s="451"/>
      <c r="S292" s="451"/>
      <c r="T292" s="4"/>
      <c r="U292" s="201" t="str">
        <f>IF('基本情報入力欄'!$D$17="","",'基本情報入力欄'!$D$17)</f>
        <v>埼玉県川口市本町４－１１－６</v>
      </c>
      <c r="V292" s="201"/>
      <c r="W292" s="201"/>
      <c r="X292" s="201"/>
      <c r="Y292" s="201"/>
      <c r="Z292" s="201"/>
      <c r="AA292" s="201"/>
      <c r="AB292" s="201"/>
      <c r="AC292" s="201"/>
      <c r="AD292" s="201"/>
      <c r="AE292" s="201"/>
      <c r="AF292" s="201"/>
      <c r="AG292" s="201"/>
      <c r="AH292" s="201"/>
      <c r="AI292" s="201"/>
      <c r="AJ292" s="201"/>
      <c r="AK292" s="201"/>
      <c r="AL292" s="201"/>
      <c r="AM292" s="201"/>
      <c r="AN292" s="201"/>
      <c r="AO292" s="201"/>
      <c r="AP292" s="203"/>
    </row>
    <row r="293" spans="17:42" ht="12" customHeight="1">
      <c r="Q293" s="450" t="s">
        <v>10</v>
      </c>
      <c r="R293" s="451"/>
      <c r="S293" s="451"/>
      <c r="T293" s="4"/>
      <c r="U293" s="293" t="str">
        <f>IF('基本情報入力欄'!$D$18="","",'基本情報入力欄'!$D$18)</f>
        <v>川口土木建築工業株式会社</v>
      </c>
      <c r="V293" s="293"/>
      <c r="W293" s="293"/>
      <c r="X293" s="293"/>
      <c r="Y293" s="293"/>
      <c r="Z293" s="293"/>
      <c r="AA293" s="293"/>
      <c r="AB293" s="293"/>
      <c r="AC293" s="293"/>
      <c r="AD293" s="293"/>
      <c r="AE293" s="293"/>
      <c r="AF293" s="293"/>
      <c r="AG293" s="293"/>
      <c r="AH293" s="293"/>
      <c r="AI293" s="293"/>
      <c r="AJ293" s="293"/>
      <c r="AK293" s="293"/>
      <c r="AL293" s="293"/>
      <c r="AM293" s="293"/>
      <c r="AN293" s="201" t="s">
        <v>137</v>
      </c>
      <c r="AO293" s="201"/>
      <c r="AP293" s="203"/>
    </row>
    <row r="294" spans="17:42" ht="12" customHeight="1">
      <c r="Q294" s="450"/>
      <c r="R294" s="451"/>
      <c r="S294" s="451"/>
      <c r="T294" s="4"/>
      <c r="U294" s="293"/>
      <c r="V294" s="293"/>
      <c r="W294" s="293"/>
      <c r="X294" s="293"/>
      <c r="Y294" s="293"/>
      <c r="Z294" s="293"/>
      <c r="AA294" s="293"/>
      <c r="AB294" s="293"/>
      <c r="AC294" s="293"/>
      <c r="AD294" s="293"/>
      <c r="AE294" s="293"/>
      <c r="AF294" s="293"/>
      <c r="AG294" s="293"/>
      <c r="AH294" s="293"/>
      <c r="AI294" s="293"/>
      <c r="AJ294" s="293"/>
      <c r="AK294" s="293"/>
      <c r="AL294" s="293"/>
      <c r="AM294" s="293"/>
      <c r="AN294" s="201"/>
      <c r="AO294" s="201"/>
      <c r="AP294" s="203"/>
    </row>
    <row r="295" spans="2:42" ht="12" customHeight="1">
      <c r="B295" s="91" t="s">
        <v>26</v>
      </c>
      <c r="Q295" s="450" t="s">
        <v>11</v>
      </c>
      <c r="R295" s="451"/>
      <c r="S295" s="451"/>
      <c r="T295" s="4"/>
      <c r="U295" s="201" t="str">
        <f>IF('基本情報入力欄'!$D$19="","",'基本情報入力欄'!$D$19)</f>
        <v>代表太郎</v>
      </c>
      <c r="V295" s="201"/>
      <c r="W295" s="201"/>
      <c r="X295" s="201"/>
      <c r="Y295" s="201"/>
      <c r="Z295" s="201"/>
      <c r="AA295" s="201"/>
      <c r="AB295" s="201"/>
      <c r="AC295" s="201"/>
      <c r="AD295" s="201"/>
      <c r="AE295" s="201"/>
      <c r="AF295" s="201"/>
      <c r="AG295" s="201"/>
      <c r="AH295" s="201"/>
      <c r="AI295" s="201"/>
      <c r="AJ295" s="201"/>
      <c r="AK295" s="201"/>
      <c r="AL295" s="201"/>
      <c r="AM295" s="201"/>
      <c r="AN295" s="201"/>
      <c r="AO295" s="201"/>
      <c r="AP295" s="203"/>
    </row>
    <row r="296" spans="17:42" ht="12" customHeight="1">
      <c r="Q296" s="450" t="s">
        <v>13</v>
      </c>
      <c r="R296" s="451"/>
      <c r="S296" s="451"/>
      <c r="T296" s="4"/>
      <c r="U296" s="201" t="str">
        <f>IF('基本情報入力欄'!$D$20="","",'基本情報入力欄'!$D$20)</f>
        <v>048-224-5111</v>
      </c>
      <c r="V296" s="201"/>
      <c r="W296" s="201"/>
      <c r="X296" s="201"/>
      <c r="Y296" s="201"/>
      <c r="Z296" s="201"/>
      <c r="AA296" s="489" t="s">
        <v>14</v>
      </c>
      <c r="AB296" s="489"/>
      <c r="AC296" s="489"/>
      <c r="AD296" s="201"/>
      <c r="AE296" s="201" t="str">
        <f>IF('基本情報入力欄'!$D$21="","",'基本情報入力欄'!$D$21)</f>
        <v>048-224-5118</v>
      </c>
      <c r="AF296" s="201"/>
      <c r="AG296" s="201"/>
      <c r="AH296" s="201"/>
      <c r="AI296" s="201"/>
      <c r="AJ296" s="201"/>
      <c r="AK296" s="201"/>
      <c r="AL296" s="201"/>
      <c r="AM296" s="201"/>
      <c r="AN296" s="201"/>
      <c r="AO296" s="201"/>
      <c r="AP296" s="203"/>
    </row>
    <row r="297" spans="2:42" ht="12" customHeight="1" thickBot="1">
      <c r="B297" s="649" t="s">
        <v>262</v>
      </c>
      <c r="C297" s="649"/>
      <c r="Q297" s="450"/>
      <c r="R297" s="451"/>
      <c r="S297" s="451"/>
      <c r="T297" s="4"/>
      <c r="U297" s="201"/>
      <c r="V297" s="201"/>
      <c r="W297" s="201"/>
      <c r="X297" s="201"/>
      <c r="Y297" s="201"/>
      <c r="Z297" s="201"/>
      <c r="AA297" s="201"/>
      <c r="AB297" s="201"/>
      <c r="AC297" s="201"/>
      <c r="AD297" s="201"/>
      <c r="AE297" s="201"/>
      <c r="AF297" s="201"/>
      <c r="AG297" s="201"/>
      <c r="AH297" s="201"/>
      <c r="AI297" s="201"/>
      <c r="AJ297" s="201"/>
      <c r="AK297" s="201"/>
      <c r="AL297" s="201"/>
      <c r="AM297" s="201"/>
      <c r="AN297" s="440" t="s">
        <v>210</v>
      </c>
      <c r="AO297" s="440"/>
      <c r="AP297" s="441"/>
    </row>
    <row r="298" spans="2:42" ht="17.25" customHeight="1" thickTop="1">
      <c r="B298" s="268">
        <f>IF('請求入力欄'!$D296="","",MID('請求入力欄'!$D296,1,1))</f>
      </c>
      <c r="C298" s="269">
        <f>IF('請求入力欄'!$D296="","",MID('請求入力欄'!$D296,2,1))</f>
      </c>
      <c r="D298" s="270">
        <f>IF('請求入力欄'!$D296="","",MID('請求入力欄'!$D296,3,1))</f>
      </c>
      <c r="E298" s="603">
        <f>IF('請求入力欄'!$D296="","",MID('請求入力欄'!$D296,4,1))</f>
      </c>
      <c r="F298" s="603"/>
      <c r="G298" s="603">
        <f>IF('請求入力欄'!$D296="","",MID('請求入力欄'!$D296,5,1))</f>
      </c>
      <c r="H298" s="603"/>
      <c r="I298" s="603">
        <f>IF('請求入力欄'!$D296="","",MID('請求入力欄'!$D296,6,1))</f>
      </c>
      <c r="J298" s="603"/>
      <c r="K298" s="603">
        <f>IF('請求入力欄'!$D296="","",MID('請求入力欄'!$D296,7,1))</f>
      </c>
      <c r="L298" s="603"/>
      <c r="M298" s="603">
        <f>IF('請求入力欄'!$D296="","",MID('請求入力欄'!$D296,8,1))</f>
      </c>
      <c r="N298" s="603"/>
      <c r="O298" s="603">
        <f>IF('請求入力欄'!$D296="","",MID('請求入力欄'!$D296,9,1))</f>
      </c>
      <c r="P298" s="603"/>
      <c r="Q298" s="475">
        <f>IF('請求入力欄'!$D296="","",MID('請求入力欄'!$D296,10,1))</f>
      </c>
      <c r="R298" s="476"/>
      <c r="S298" s="92" t="s">
        <v>4</v>
      </c>
      <c r="T298" s="131"/>
      <c r="U298" s="49"/>
      <c r="V298" s="516">
        <f>IF('請求入力欄'!$D298="","",MID('請求入力欄'!$K298,1,1))</f>
      </c>
      <c r="W298" s="517"/>
      <c r="X298" s="517">
        <f>IF('請求入力欄'!$D298="","",MID('請求入力欄'!$K298,2,1))</f>
      </c>
      <c r="Y298" s="517"/>
      <c r="Z298" s="517">
        <f>IF('請求入力欄'!$D298="","",MID('請求入力欄'!$K298,3,1))</f>
      </c>
      <c r="AA298" s="517"/>
      <c r="AB298" s="517">
        <f>IF('請求入力欄'!$D298="","",MID('請求入力欄'!$K298,4,1))</f>
      </c>
      <c r="AC298" s="517"/>
      <c r="AD298" s="517">
        <f>IF('請求入力欄'!$D298="","",MID('請求入力欄'!$K298,5,1))</f>
      </c>
      <c r="AE298" s="518"/>
      <c r="AF298" s="519" t="s">
        <v>0</v>
      </c>
      <c r="AG298" s="520"/>
      <c r="AH298" s="520"/>
      <c r="AI298" s="521"/>
      <c r="AJ298" s="462">
        <f>'請求入力欄'!O323</f>
        <v>0</v>
      </c>
      <c r="AK298" s="463"/>
      <c r="AL298" s="463"/>
      <c r="AM298" s="463"/>
      <c r="AN298" s="463"/>
      <c r="AO298" s="463"/>
      <c r="AP298" s="464"/>
    </row>
    <row r="299" spans="2:42" ht="17.25" customHeight="1">
      <c r="B299" s="36" t="s">
        <v>5</v>
      </c>
      <c r="C299" s="477">
        <f>'請求入力欄'!D297</f>
        <v>0</v>
      </c>
      <c r="D299" s="477"/>
      <c r="E299" s="477"/>
      <c r="F299" s="477"/>
      <c r="G299" s="477"/>
      <c r="H299" s="477"/>
      <c r="I299" s="477"/>
      <c r="J299" s="477"/>
      <c r="K299" s="477"/>
      <c r="L299" s="477"/>
      <c r="M299" s="477"/>
      <c r="N299" s="477"/>
      <c r="O299" s="477"/>
      <c r="P299" s="477"/>
      <c r="Q299" s="477"/>
      <c r="R299" s="478"/>
      <c r="S299" s="481" t="s">
        <v>211</v>
      </c>
      <c r="T299" s="482"/>
      <c r="U299" s="483"/>
      <c r="V299" s="638">
        <f>IF('請求入力欄'!D299=0,"",'請求入力欄'!D299)</f>
      </c>
      <c r="W299" s="638"/>
      <c r="X299" s="638"/>
      <c r="Y299" s="638"/>
      <c r="Z299" s="638"/>
      <c r="AA299" s="638"/>
      <c r="AB299" s="638"/>
      <c r="AC299" s="638"/>
      <c r="AD299" s="638"/>
      <c r="AE299" s="639"/>
      <c r="AF299" s="522" t="s">
        <v>1</v>
      </c>
      <c r="AG299" s="523"/>
      <c r="AH299" s="523"/>
      <c r="AI299" s="524"/>
      <c r="AJ299" s="501">
        <f>'請求入力欄'!D310</f>
        <v>0</v>
      </c>
      <c r="AK299" s="502"/>
      <c r="AL299" s="502"/>
      <c r="AM299" s="502"/>
      <c r="AN299" s="502"/>
      <c r="AO299" s="502"/>
      <c r="AP299" s="503"/>
    </row>
    <row r="300" spans="2:42" ht="10.5" customHeight="1">
      <c r="B300" s="37"/>
      <c r="C300" s="479"/>
      <c r="D300" s="479"/>
      <c r="E300" s="479"/>
      <c r="F300" s="479"/>
      <c r="G300" s="479"/>
      <c r="H300" s="479"/>
      <c r="I300" s="479"/>
      <c r="J300" s="479"/>
      <c r="K300" s="479"/>
      <c r="L300" s="479"/>
      <c r="M300" s="479"/>
      <c r="N300" s="479"/>
      <c r="O300" s="479"/>
      <c r="P300" s="479"/>
      <c r="Q300" s="479"/>
      <c r="R300" s="480"/>
      <c r="S300" s="484"/>
      <c r="T300" s="485"/>
      <c r="U300" s="486"/>
      <c r="V300" s="640"/>
      <c r="W300" s="640"/>
      <c r="X300" s="640"/>
      <c r="Y300" s="640"/>
      <c r="Z300" s="640"/>
      <c r="AA300" s="640"/>
      <c r="AB300" s="640"/>
      <c r="AC300" s="640"/>
      <c r="AD300" s="640"/>
      <c r="AE300" s="641"/>
      <c r="AF300" s="635" t="s">
        <v>2</v>
      </c>
      <c r="AG300" s="636"/>
      <c r="AH300" s="636"/>
      <c r="AI300" s="637"/>
      <c r="AJ300" s="504">
        <f>SUM(AJ298:AR299)</f>
        <v>0</v>
      </c>
      <c r="AK300" s="505"/>
      <c r="AL300" s="505"/>
      <c r="AM300" s="505"/>
      <c r="AN300" s="505"/>
      <c r="AO300" s="505"/>
      <c r="AP300" s="506"/>
    </row>
    <row r="301" spans="2:42" ht="6.75" customHeight="1">
      <c r="B301" s="625" t="s">
        <v>23</v>
      </c>
      <c r="C301" s="626"/>
      <c r="D301" s="626"/>
      <c r="E301" s="626"/>
      <c r="F301" s="627"/>
      <c r="G301" s="619">
        <f>'請求入力欄'!D312</f>
        <v>0</v>
      </c>
      <c r="H301" s="620"/>
      <c r="I301" s="620"/>
      <c r="J301" s="620"/>
      <c r="K301" s="620"/>
      <c r="L301" s="620"/>
      <c r="M301" s="620"/>
      <c r="N301" s="620"/>
      <c r="O301" s="620"/>
      <c r="P301" s="621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38"/>
      <c r="AD301" s="631"/>
      <c r="AE301" s="632"/>
      <c r="AF301" s="635"/>
      <c r="AG301" s="636"/>
      <c r="AH301" s="636"/>
      <c r="AI301" s="637"/>
      <c r="AJ301" s="507"/>
      <c r="AK301" s="508"/>
      <c r="AL301" s="508"/>
      <c r="AM301" s="508"/>
      <c r="AN301" s="508"/>
      <c r="AO301" s="508"/>
      <c r="AP301" s="509"/>
    </row>
    <row r="302" spans="2:42" ht="17.25" customHeight="1">
      <c r="B302" s="625"/>
      <c r="C302" s="628"/>
      <c r="D302" s="628"/>
      <c r="E302" s="628"/>
      <c r="F302" s="629"/>
      <c r="G302" s="622"/>
      <c r="H302" s="623"/>
      <c r="I302" s="623"/>
      <c r="J302" s="623"/>
      <c r="K302" s="623"/>
      <c r="L302" s="623"/>
      <c r="M302" s="623"/>
      <c r="N302" s="623"/>
      <c r="O302" s="623"/>
      <c r="P302" s="624"/>
      <c r="Q302" s="4"/>
      <c r="R302" s="4"/>
      <c r="S302" s="4"/>
      <c r="T302" s="4" t="s">
        <v>22</v>
      </c>
      <c r="U302" s="4"/>
      <c r="V302" s="4"/>
      <c r="W302" s="4"/>
      <c r="X302" s="4"/>
      <c r="Y302" s="642">
        <f>'請求入力欄'!L310</f>
      </c>
      <c r="Z302" s="642"/>
      <c r="AA302" s="642"/>
      <c r="AB302" s="4" t="s">
        <v>68</v>
      </c>
      <c r="AC302" s="38"/>
      <c r="AD302" s="633"/>
      <c r="AE302" s="634"/>
      <c r="AF302" s="522" t="s">
        <v>3</v>
      </c>
      <c r="AG302" s="523"/>
      <c r="AH302" s="523"/>
      <c r="AI302" s="524"/>
      <c r="AJ302" s="465">
        <f>IF(V299="",0,V299-AJ300)</f>
        <v>0</v>
      </c>
      <c r="AK302" s="466"/>
      <c r="AL302" s="466"/>
      <c r="AM302" s="466"/>
      <c r="AN302" s="466"/>
      <c r="AO302" s="466"/>
      <c r="AP302" s="467"/>
    </row>
    <row r="303" spans="2:42" ht="10.5">
      <c r="B303" s="644" t="s">
        <v>21</v>
      </c>
      <c r="C303" s="616"/>
      <c r="D303" s="616"/>
      <c r="E303" s="616" t="s">
        <v>20</v>
      </c>
      <c r="F303" s="616"/>
      <c r="G303" s="616"/>
      <c r="H303" s="616"/>
      <c r="I303" s="616"/>
      <c r="J303" s="616"/>
      <c r="K303" s="616"/>
      <c r="L303" s="616"/>
      <c r="M303" s="616"/>
      <c r="N303" s="616"/>
      <c r="O303" s="616"/>
      <c r="P303" s="645"/>
      <c r="Q303" s="646" t="s">
        <v>19</v>
      </c>
      <c r="R303" s="647"/>
      <c r="S303" s="647"/>
      <c r="T303" s="647"/>
      <c r="U303" s="648" t="s">
        <v>18</v>
      </c>
      <c r="V303" s="648"/>
      <c r="W303" s="648"/>
      <c r="X303" s="648"/>
      <c r="Y303" s="615" t="s">
        <v>16</v>
      </c>
      <c r="Z303" s="616"/>
      <c r="AA303" s="616"/>
      <c r="AB303" s="617"/>
      <c r="AC303" s="617"/>
      <c r="AD303" s="617"/>
      <c r="AE303" s="617"/>
      <c r="AF303" s="616"/>
      <c r="AG303" s="618"/>
      <c r="AH303" s="192"/>
      <c r="AI303" s="4" t="s">
        <v>17</v>
      </c>
      <c r="AJ303" s="5"/>
      <c r="AK303" s="5"/>
      <c r="AL303" s="5"/>
      <c r="AM303" s="5"/>
      <c r="AN303" s="5"/>
      <c r="AO303" s="5"/>
      <c r="AP303" s="46"/>
    </row>
    <row r="304" spans="2:42" ht="18" customHeight="1">
      <c r="B304" s="592">
        <f>+IF('請求入力欄'!D301="","",'請求入力欄'!D301)</f>
      </c>
      <c r="C304" s="593"/>
      <c r="D304" s="594"/>
      <c r="E304" s="204"/>
      <c r="F304" s="601">
        <f>+IF('請求入力欄'!K301="","",'請求入力欄'!K301)</f>
      </c>
      <c r="G304" s="601"/>
      <c r="H304" s="601"/>
      <c r="I304" s="601"/>
      <c r="J304" s="601"/>
      <c r="K304" s="601"/>
      <c r="L304" s="601"/>
      <c r="M304" s="601"/>
      <c r="N304" s="601"/>
      <c r="O304" s="601"/>
      <c r="P304" s="205"/>
      <c r="Q304" s="602">
        <f>+IF('請求入力欄'!L301="","",'請求入力欄'!L301)</f>
      </c>
      <c r="R304" s="598"/>
      <c r="S304" s="598"/>
      <c r="T304" s="598"/>
      <c r="U304" s="595">
        <f>+IF('請求入力欄'!M301="","",'請求入力欄'!M301)</f>
      </c>
      <c r="V304" s="595"/>
      <c r="W304" s="595"/>
      <c r="X304" s="596"/>
      <c r="Y304" s="548">
        <f>+IF('請求入力欄'!N301="","",'請求入力欄'!N301)</f>
      </c>
      <c r="Z304" s="549"/>
      <c r="AA304" s="549"/>
      <c r="AB304" s="549"/>
      <c r="AC304" s="549"/>
      <c r="AD304" s="549"/>
      <c r="AE304" s="549"/>
      <c r="AF304" s="549"/>
      <c r="AG304" s="550"/>
      <c r="AH304" s="48"/>
      <c r="AI304" s="127"/>
      <c r="AJ304" s="127"/>
      <c r="AK304" s="127"/>
      <c r="AL304" s="127"/>
      <c r="AM304" s="127"/>
      <c r="AN304" s="127"/>
      <c r="AO304" s="127"/>
      <c r="AP304" s="47"/>
    </row>
    <row r="305" spans="2:42" ht="18" customHeight="1">
      <c r="B305" s="592">
        <f>+IF('請求入力欄'!D302="","",'請求入力欄'!D302)</f>
      </c>
      <c r="C305" s="593"/>
      <c r="D305" s="594"/>
      <c r="E305" s="204"/>
      <c r="F305" s="601">
        <f>+IF('請求入力欄'!K302="","",'請求入力欄'!K302)</f>
      </c>
      <c r="G305" s="601"/>
      <c r="H305" s="601"/>
      <c r="I305" s="601"/>
      <c r="J305" s="601"/>
      <c r="K305" s="601"/>
      <c r="L305" s="601"/>
      <c r="M305" s="601"/>
      <c r="N305" s="601"/>
      <c r="O305" s="601"/>
      <c r="P305" s="205"/>
      <c r="Q305" s="597">
        <f>+IF('請求入力欄'!L302="","",'請求入力欄'!L302)</f>
      </c>
      <c r="R305" s="598"/>
      <c r="S305" s="598"/>
      <c r="T305" s="598"/>
      <c r="U305" s="595">
        <f>+IF('請求入力欄'!M302="","",'請求入力欄'!M302)</f>
      </c>
      <c r="V305" s="595"/>
      <c r="W305" s="595"/>
      <c r="X305" s="596"/>
      <c r="Y305" s="548">
        <f>+IF('請求入力欄'!N302="","",'請求入力欄'!N302)</f>
      </c>
      <c r="Z305" s="549"/>
      <c r="AA305" s="549"/>
      <c r="AB305" s="549"/>
      <c r="AC305" s="549"/>
      <c r="AD305" s="549"/>
      <c r="AE305" s="549"/>
      <c r="AF305" s="549"/>
      <c r="AG305" s="550"/>
      <c r="AH305" s="48"/>
      <c r="AI305" s="127"/>
      <c r="AJ305" s="127"/>
      <c r="AK305" s="127"/>
      <c r="AL305" s="127"/>
      <c r="AM305" s="127"/>
      <c r="AN305" s="127"/>
      <c r="AO305" s="127"/>
      <c r="AP305" s="47"/>
    </row>
    <row r="306" spans="2:42" ht="18" customHeight="1">
      <c r="B306" s="592">
        <f>+IF('請求入力欄'!D303="","",'請求入力欄'!D303)</f>
      </c>
      <c r="C306" s="593"/>
      <c r="D306" s="594"/>
      <c r="E306" s="204"/>
      <c r="F306" s="601">
        <f>+IF('請求入力欄'!K303="","",'請求入力欄'!K303)</f>
      </c>
      <c r="G306" s="601"/>
      <c r="H306" s="601"/>
      <c r="I306" s="601"/>
      <c r="J306" s="601"/>
      <c r="K306" s="601"/>
      <c r="L306" s="601"/>
      <c r="M306" s="601"/>
      <c r="N306" s="601"/>
      <c r="O306" s="601"/>
      <c r="P306" s="205"/>
      <c r="Q306" s="597">
        <f>+IF('請求入力欄'!L303="","",'請求入力欄'!L303)</f>
      </c>
      <c r="R306" s="598"/>
      <c r="S306" s="598"/>
      <c r="T306" s="598"/>
      <c r="U306" s="595">
        <f>+IF('請求入力欄'!M303="","",'請求入力欄'!M303)</f>
      </c>
      <c r="V306" s="595"/>
      <c r="W306" s="595"/>
      <c r="X306" s="596"/>
      <c r="Y306" s="548">
        <f>+IF('請求入力欄'!N303="","",'請求入力欄'!N303)</f>
      </c>
      <c r="Z306" s="549"/>
      <c r="AA306" s="549"/>
      <c r="AB306" s="549"/>
      <c r="AC306" s="549"/>
      <c r="AD306" s="549"/>
      <c r="AE306" s="549"/>
      <c r="AF306" s="549"/>
      <c r="AG306" s="550"/>
      <c r="AH306" s="48"/>
      <c r="AI306" s="127"/>
      <c r="AJ306" s="127"/>
      <c r="AK306" s="127"/>
      <c r="AL306" s="127"/>
      <c r="AM306" s="127"/>
      <c r="AN306" s="127"/>
      <c r="AO306" s="127"/>
      <c r="AP306" s="47"/>
    </row>
    <row r="307" spans="2:42" ht="18" customHeight="1">
      <c r="B307" s="592">
        <f>+IF('請求入力欄'!D304="","",'請求入力欄'!D304)</f>
      </c>
      <c r="C307" s="593"/>
      <c r="D307" s="594"/>
      <c r="E307" s="204"/>
      <c r="F307" s="601">
        <f>+IF('請求入力欄'!K304="","",'請求入力欄'!K304)</f>
      </c>
      <c r="G307" s="601"/>
      <c r="H307" s="601"/>
      <c r="I307" s="601"/>
      <c r="J307" s="601"/>
      <c r="K307" s="601"/>
      <c r="L307" s="601"/>
      <c r="M307" s="601"/>
      <c r="N307" s="601"/>
      <c r="O307" s="601"/>
      <c r="P307" s="205"/>
      <c r="Q307" s="597">
        <f>+IF('請求入力欄'!L304="","",'請求入力欄'!L304)</f>
      </c>
      <c r="R307" s="598"/>
      <c r="S307" s="598"/>
      <c r="T307" s="598"/>
      <c r="U307" s="595">
        <f>+IF('請求入力欄'!M304="","",'請求入力欄'!M304)</f>
      </c>
      <c r="V307" s="595"/>
      <c r="W307" s="595"/>
      <c r="X307" s="596"/>
      <c r="Y307" s="548">
        <f>+IF('請求入力欄'!N304="","",'請求入力欄'!N304)</f>
      </c>
      <c r="Z307" s="549"/>
      <c r="AA307" s="549"/>
      <c r="AB307" s="549"/>
      <c r="AC307" s="549"/>
      <c r="AD307" s="549"/>
      <c r="AE307" s="549"/>
      <c r="AF307" s="549"/>
      <c r="AG307" s="550"/>
      <c r="AH307" s="48"/>
      <c r="AI307" s="127"/>
      <c r="AJ307" s="127"/>
      <c r="AK307" s="127"/>
      <c r="AL307" s="127"/>
      <c r="AM307" s="127"/>
      <c r="AN307" s="127"/>
      <c r="AO307" s="127"/>
      <c r="AP307" s="47"/>
    </row>
    <row r="308" spans="2:42" ht="18" customHeight="1">
      <c r="B308" s="592">
        <f>+IF('請求入力欄'!D305="","",'請求入力欄'!D305)</f>
      </c>
      <c r="C308" s="593"/>
      <c r="D308" s="594"/>
      <c r="E308" s="204"/>
      <c r="F308" s="601">
        <f>+IF('請求入力欄'!K305="","",'請求入力欄'!K305)</f>
      </c>
      <c r="G308" s="601"/>
      <c r="H308" s="601"/>
      <c r="I308" s="601"/>
      <c r="J308" s="601"/>
      <c r="K308" s="601"/>
      <c r="L308" s="601"/>
      <c r="M308" s="601"/>
      <c r="N308" s="601"/>
      <c r="O308" s="601"/>
      <c r="P308" s="205"/>
      <c r="Q308" s="597">
        <f>+IF('請求入力欄'!L305="","",'請求入力欄'!L305)</f>
      </c>
      <c r="R308" s="598"/>
      <c r="S308" s="598"/>
      <c r="T308" s="598"/>
      <c r="U308" s="595">
        <f>+IF('請求入力欄'!M305="","",'請求入力欄'!M305)</f>
      </c>
      <c r="V308" s="595"/>
      <c r="W308" s="595"/>
      <c r="X308" s="596"/>
      <c r="Y308" s="548">
        <f>+IF('請求入力欄'!N305="","",'請求入力欄'!N305)</f>
      </c>
      <c r="Z308" s="549"/>
      <c r="AA308" s="549"/>
      <c r="AB308" s="549"/>
      <c r="AC308" s="549"/>
      <c r="AD308" s="549"/>
      <c r="AE308" s="549"/>
      <c r="AF308" s="549"/>
      <c r="AG308" s="550"/>
      <c r="AH308" s="48"/>
      <c r="AI308" s="127"/>
      <c r="AJ308" s="127"/>
      <c r="AK308" s="127"/>
      <c r="AL308" s="127"/>
      <c r="AM308" s="127"/>
      <c r="AN308" s="127"/>
      <c r="AO308" s="127"/>
      <c r="AP308" s="47"/>
    </row>
    <row r="309" spans="2:42" ht="18" customHeight="1">
      <c r="B309" s="592">
        <f>+IF('請求入力欄'!D306="","",'請求入力欄'!D306)</f>
      </c>
      <c r="C309" s="593"/>
      <c r="D309" s="594"/>
      <c r="E309" s="204"/>
      <c r="F309" s="601">
        <f>+IF('請求入力欄'!K306="","",'請求入力欄'!K306)</f>
      </c>
      <c r="G309" s="601"/>
      <c r="H309" s="601"/>
      <c r="I309" s="601"/>
      <c r="J309" s="601"/>
      <c r="K309" s="601"/>
      <c r="L309" s="601"/>
      <c r="M309" s="601"/>
      <c r="N309" s="601"/>
      <c r="O309" s="601"/>
      <c r="P309" s="205"/>
      <c r="Q309" s="597">
        <f>+IF('請求入力欄'!L306="","",'請求入力欄'!L306)</f>
      </c>
      <c r="R309" s="598"/>
      <c r="S309" s="598"/>
      <c r="T309" s="598"/>
      <c r="U309" s="595">
        <f>+IF('請求入力欄'!M306="","",'請求入力欄'!M306)</f>
      </c>
      <c r="V309" s="595"/>
      <c r="W309" s="595"/>
      <c r="X309" s="596"/>
      <c r="Y309" s="548">
        <f>+IF('請求入力欄'!N306="","",'請求入力欄'!N306)</f>
      </c>
      <c r="Z309" s="549"/>
      <c r="AA309" s="549"/>
      <c r="AB309" s="549"/>
      <c r="AC309" s="549"/>
      <c r="AD309" s="549"/>
      <c r="AE309" s="549"/>
      <c r="AF309" s="549"/>
      <c r="AG309" s="550"/>
      <c r="AH309" s="48"/>
      <c r="AI309" s="127"/>
      <c r="AJ309" s="127"/>
      <c r="AK309" s="127"/>
      <c r="AL309" s="127"/>
      <c r="AM309" s="127"/>
      <c r="AN309" s="127"/>
      <c r="AO309" s="127"/>
      <c r="AP309" s="47"/>
    </row>
    <row r="310" spans="2:42" ht="18" customHeight="1">
      <c r="B310" s="592">
        <f>+IF('請求入力欄'!D307="","",'請求入力欄'!D307)</f>
      </c>
      <c r="C310" s="593"/>
      <c r="D310" s="594"/>
      <c r="E310" s="204"/>
      <c r="F310" s="601">
        <f>+IF('請求入力欄'!K307="","",'請求入力欄'!K307)</f>
      </c>
      <c r="G310" s="601"/>
      <c r="H310" s="601"/>
      <c r="I310" s="601"/>
      <c r="J310" s="601"/>
      <c r="K310" s="601"/>
      <c r="L310" s="601"/>
      <c r="M310" s="601"/>
      <c r="N310" s="601"/>
      <c r="O310" s="601"/>
      <c r="P310" s="205"/>
      <c r="Q310" s="597">
        <f>+IF('請求入力欄'!L307="","",'請求入力欄'!L307)</f>
      </c>
      <c r="R310" s="598"/>
      <c r="S310" s="598"/>
      <c r="T310" s="598"/>
      <c r="U310" s="595">
        <f>+IF('請求入力欄'!M307="","",'請求入力欄'!M307)</f>
      </c>
      <c r="V310" s="595"/>
      <c r="W310" s="595"/>
      <c r="X310" s="596"/>
      <c r="Y310" s="548">
        <f>+IF('請求入力欄'!N307="","",'請求入力欄'!N307)</f>
      </c>
      <c r="Z310" s="549"/>
      <c r="AA310" s="549"/>
      <c r="AB310" s="549"/>
      <c r="AC310" s="549"/>
      <c r="AD310" s="549"/>
      <c r="AE310" s="549"/>
      <c r="AF310" s="549"/>
      <c r="AG310" s="550"/>
      <c r="AH310" s="48"/>
      <c r="AI310" s="127"/>
      <c r="AJ310" s="127"/>
      <c r="AK310" s="127"/>
      <c r="AL310" s="127"/>
      <c r="AM310" s="127"/>
      <c r="AN310" s="127"/>
      <c r="AO310" s="127"/>
      <c r="AP310" s="47"/>
    </row>
    <row r="311" spans="2:42" ht="18" customHeight="1">
      <c r="B311" s="592">
        <f>+IF('請求入力欄'!D308="","",'請求入力欄'!D308)</f>
      </c>
      <c r="C311" s="593"/>
      <c r="D311" s="594"/>
      <c r="E311" s="206"/>
      <c r="F311" s="601">
        <f>+IF('請求入力欄'!K308="","",'請求入力欄'!K308)</f>
      </c>
      <c r="G311" s="601"/>
      <c r="H311" s="601"/>
      <c r="I311" s="601"/>
      <c r="J311" s="601"/>
      <c r="K311" s="601"/>
      <c r="L311" s="601"/>
      <c r="M311" s="601"/>
      <c r="N311" s="601"/>
      <c r="O311" s="601"/>
      <c r="P311" s="207"/>
      <c r="Q311" s="597">
        <f>+IF('請求入力欄'!L308="","",'請求入力欄'!L308)</f>
      </c>
      <c r="R311" s="598"/>
      <c r="S311" s="598"/>
      <c r="T311" s="598"/>
      <c r="U311" s="595">
        <f>+IF('請求入力欄'!M308="","",'請求入力欄'!M308)</f>
      </c>
      <c r="V311" s="595"/>
      <c r="W311" s="595"/>
      <c r="X311" s="596"/>
      <c r="Y311" s="548">
        <f>+IF('請求入力欄'!N308="","",'請求入力欄'!N308)</f>
      </c>
      <c r="Z311" s="549"/>
      <c r="AA311" s="549"/>
      <c r="AB311" s="549"/>
      <c r="AC311" s="549"/>
      <c r="AD311" s="549"/>
      <c r="AE311" s="549"/>
      <c r="AF311" s="549"/>
      <c r="AG311" s="550"/>
      <c r="AH311" s="54"/>
      <c r="AI311" s="4"/>
      <c r="AJ311" s="4"/>
      <c r="AK311" s="4"/>
      <c r="AL311" s="4"/>
      <c r="AM311" s="4"/>
      <c r="AN311" s="4"/>
      <c r="AO311" s="4"/>
      <c r="AP311" s="45"/>
    </row>
    <row r="312" spans="2:42" ht="18" customHeight="1">
      <c r="B312" s="592">
        <f>+IF('請求入力欄'!D309="","",'請求入力欄'!D309)</f>
      </c>
      <c r="C312" s="593"/>
      <c r="D312" s="594"/>
      <c r="E312" s="204"/>
      <c r="F312" s="601">
        <f>+IF('請求入力欄'!K309="","",'請求入力欄'!K309)</f>
      </c>
      <c r="G312" s="601"/>
      <c r="H312" s="601"/>
      <c r="I312" s="601"/>
      <c r="J312" s="601"/>
      <c r="K312" s="601"/>
      <c r="L312" s="601"/>
      <c r="M312" s="601"/>
      <c r="N312" s="601"/>
      <c r="O312" s="601"/>
      <c r="P312" s="205"/>
      <c r="Q312" s="597">
        <f>+IF('請求入力欄'!L309="","",'請求入力欄'!L309)</f>
      </c>
      <c r="R312" s="598"/>
      <c r="S312" s="598"/>
      <c r="T312" s="598"/>
      <c r="U312" s="595">
        <f>+IF('請求入力欄'!M309="","",'請求入力欄'!M309)</f>
      </c>
      <c r="V312" s="595"/>
      <c r="W312" s="595"/>
      <c r="X312" s="596"/>
      <c r="Y312" s="548">
        <f>+IF('請求入力欄'!N309="","",'請求入力欄'!N309)</f>
      </c>
      <c r="Z312" s="549"/>
      <c r="AA312" s="549"/>
      <c r="AB312" s="549"/>
      <c r="AC312" s="549"/>
      <c r="AD312" s="549"/>
      <c r="AE312" s="549"/>
      <c r="AF312" s="549"/>
      <c r="AG312" s="550"/>
      <c r="AH312" s="48"/>
      <c r="AI312" s="127"/>
      <c r="AJ312" s="127"/>
      <c r="AK312" s="127"/>
      <c r="AL312" s="127"/>
      <c r="AM312" s="127"/>
      <c r="AN312" s="127"/>
      <c r="AO312" s="127"/>
      <c r="AP312" s="47"/>
    </row>
    <row r="313" spans="2:42" ht="26.25" customHeight="1">
      <c r="B313" s="40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442" t="s">
        <v>248</v>
      </c>
      <c r="R313" s="443"/>
      <c r="S313" s="443"/>
      <c r="T313" s="444"/>
      <c r="U313" s="51" t="s">
        <v>2</v>
      </c>
      <c r="V313" s="52"/>
      <c r="W313" s="52"/>
      <c r="X313" s="53"/>
      <c r="Y313" s="490">
        <f>SUM(Y304:AG312)</f>
        <v>0</v>
      </c>
      <c r="Z313" s="491"/>
      <c r="AA313" s="491"/>
      <c r="AB313" s="491"/>
      <c r="AC313" s="491"/>
      <c r="AD313" s="491"/>
      <c r="AE313" s="491"/>
      <c r="AF313" s="491"/>
      <c r="AG313" s="492"/>
      <c r="AH313" s="496" t="s">
        <v>32</v>
      </c>
      <c r="AI313" s="496"/>
      <c r="AJ313" s="496"/>
      <c r="AK313" s="496"/>
      <c r="AL313" s="496"/>
      <c r="AM313" s="496"/>
      <c r="AN313" s="496"/>
      <c r="AO313" s="496"/>
      <c r="AP313" s="497"/>
    </row>
    <row r="314" spans="2:42" ht="26.25" customHeight="1" thickBot="1">
      <c r="B314" s="41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"/>
      <c r="N314" s="4"/>
      <c r="O314" s="4"/>
      <c r="P314" s="4"/>
      <c r="Q314" s="261"/>
      <c r="R314" s="445">
        <f>'請求入力欄'!K311</f>
        <v>0.08</v>
      </c>
      <c r="S314" s="445"/>
      <c r="T314" s="446"/>
      <c r="U314" s="72" t="s">
        <v>29</v>
      </c>
      <c r="V314" s="73"/>
      <c r="W314" s="73"/>
      <c r="X314" s="74"/>
      <c r="Y314" s="493">
        <f>ROUNDDOWN(Y313*R314,0)</f>
        <v>0</v>
      </c>
      <c r="Z314" s="494"/>
      <c r="AA314" s="494"/>
      <c r="AB314" s="494"/>
      <c r="AC314" s="494"/>
      <c r="AD314" s="494"/>
      <c r="AE314" s="494"/>
      <c r="AF314" s="494"/>
      <c r="AG314" s="495"/>
      <c r="AH314" s="498">
        <f>SUM(Y313:AG314)</f>
        <v>0</v>
      </c>
      <c r="AI314" s="499"/>
      <c r="AJ314" s="499"/>
      <c r="AK314" s="499"/>
      <c r="AL314" s="499"/>
      <c r="AM314" s="499"/>
      <c r="AN314" s="499"/>
      <c r="AO314" s="499"/>
      <c r="AP314" s="500"/>
    </row>
    <row r="315" spans="2:42" ht="17.25" customHeight="1" thickTop="1">
      <c r="B315" s="568" t="s">
        <v>27</v>
      </c>
      <c r="C315" s="39"/>
      <c r="D315" s="4"/>
      <c r="E315" s="4"/>
      <c r="F315" s="4"/>
      <c r="G315" s="4"/>
      <c r="H315" s="4"/>
      <c r="I315" s="4"/>
      <c r="J315" s="4"/>
      <c r="K315" s="4"/>
      <c r="L315" s="4"/>
      <c r="M315" s="569" t="s">
        <v>28</v>
      </c>
      <c r="N315" s="570"/>
      <c r="O315" s="570"/>
      <c r="P315" s="570"/>
      <c r="Q315" s="570"/>
      <c r="R315" s="570"/>
      <c r="S315" s="570"/>
      <c r="T315" s="570"/>
      <c r="U315" s="570"/>
      <c r="V315" s="570" t="s">
        <v>29</v>
      </c>
      <c r="W315" s="570"/>
      <c r="X315" s="570"/>
      <c r="Y315" s="571"/>
      <c r="Z315" s="571"/>
      <c r="AA315" s="571"/>
      <c r="AB315" s="571"/>
      <c r="AC315" s="572"/>
      <c r="AD315" s="573" t="s">
        <v>30</v>
      </c>
      <c r="AE315" s="574"/>
      <c r="AF315" s="574"/>
      <c r="AG315" s="575"/>
      <c r="AH315" s="44"/>
      <c r="AI315" s="43"/>
      <c r="AJ315" s="60"/>
      <c r="AK315" s="132"/>
      <c r="AL315" s="43"/>
      <c r="AM315" s="60"/>
      <c r="AN315" s="132"/>
      <c r="AO315" s="59"/>
      <c r="AP315" s="60"/>
    </row>
    <row r="316" spans="2:42" ht="17.25" customHeight="1">
      <c r="B316" s="568"/>
      <c r="C316" s="14"/>
      <c r="D316" s="6"/>
      <c r="E316" s="6" t="s">
        <v>22</v>
      </c>
      <c r="F316" s="6"/>
      <c r="G316" s="6"/>
      <c r="H316" s="6"/>
      <c r="I316" s="6"/>
      <c r="J316" s="6"/>
      <c r="K316" s="6"/>
      <c r="L316" s="6" t="s">
        <v>24</v>
      </c>
      <c r="M316" s="576"/>
      <c r="N316" s="447"/>
      <c r="O316" s="512"/>
      <c r="P316" s="514"/>
      <c r="Q316" s="447"/>
      <c r="R316" s="512"/>
      <c r="S316" s="514"/>
      <c r="T316" s="447"/>
      <c r="U316" s="512"/>
      <c r="V316" s="514"/>
      <c r="W316" s="512"/>
      <c r="X316" s="514"/>
      <c r="Y316" s="447"/>
      <c r="Z316" s="512"/>
      <c r="AA316" s="514"/>
      <c r="AB316" s="447"/>
      <c r="AC316" s="533"/>
      <c r="AD316" s="578" t="s">
        <v>31</v>
      </c>
      <c r="AE316" s="579"/>
      <c r="AF316" s="579"/>
      <c r="AG316" s="580"/>
      <c r="AH316" s="35"/>
      <c r="AI316" s="79"/>
      <c r="AJ316" s="61"/>
      <c r="AK316" s="133"/>
      <c r="AL316" s="79"/>
      <c r="AM316" s="61"/>
      <c r="AN316" s="133"/>
      <c r="AO316" s="79"/>
      <c r="AP316" s="61"/>
    </row>
    <row r="317" spans="2:42" ht="17.25" customHeight="1" thickBot="1">
      <c r="B317" s="568"/>
      <c r="C317" s="126" t="s">
        <v>80</v>
      </c>
      <c r="D317" s="5"/>
      <c r="E317" s="5"/>
      <c r="F317" s="5"/>
      <c r="G317" s="5"/>
      <c r="H317" s="5"/>
      <c r="I317" s="5"/>
      <c r="J317" s="5"/>
      <c r="K317" s="5"/>
      <c r="L317" s="5"/>
      <c r="M317" s="577"/>
      <c r="N317" s="448"/>
      <c r="O317" s="513"/>
      <c r="P317" s="515"/>
      <c r="Q317" s="448"/>
      <c r="R317" s="513"/>
      <c r="S317" s="515"/>
      <c r="T317" s="448"/>
      <c r="U317" s="513"/>
      <c r="V317" s="515"/>
      <c r="W317" s="513"/>
      <c r="X317" s="515"/>
      <c r="Y317" s="448"/>
      <c r="Z317" s="513"/>
      <c r="AA317" s="515"/>
      <c r="AB317" s="448"/>
      <c r="AC317" s="534"/>
      <c r="AD317" s="581" t="s">
        <v>2</v>
      </c>
      <c r="AE317" s="582"/>
      <c r="AF317" s="582"/>
      <c r="AG317" s="583"/>
      <c r="AH317" s="35"/>
      <c r="AI317" s="79"/>
      <c r="AJ317" s="61"/>
      <c r="AK317" s="133"/>
      <c r="AL317" s="79"/>
      <c r="AM317" s="61"/>
      <c r="AN317" s="133"/>
      <c r="AO317" s="79"/>
      <c r="AP317" s="61"/>
    </row>
    <row r="318" spans="2:42" ht="17.25" customHeight="1">
      <c r="B318" s="568"/>
      <c r="C318" s="34"/>
      <c r="D318" s="4"/>
      <c r="E318" s="4"/>
      <c r="F318" s="4"/>
      <c r="G318" s="4"/>
      <c r="H318" s="4"/>
      <c r="I318" s="4"/>
      <c r="J318" s="4"/>
      <c r="K318" s="4"/>
      <c r="L318" s="55"/>
      <c r="M318" s="584" t="s">
        <v>42</v>
      </c>
      <c r="N318" s="585"/>
      <c r="O318" s="585"/>
      <c r="P318" s="585"/>
      <c r="Q318" s="586" t="s">
        <v>43</v>
      </c>
      <c r="R318" s="587"/>
      <c r="S318" s="587"/>
      <c r="T318" s="587"/>
      <c r="U318" s="588" t="s">
        <v>52</v>
      </c>
      <c r="V318" s="587"/>
      <c r="W318" s="587"/>
      <c r="X318" s="587"/>
      <c r="Y318" s="587"/>
      <c r="Z318" s="587"/>
      <c r="AA318" s="587"/>
      <c r="AB318" s="587"/>
      <c r="AC318" s="587"/>
      <c r="AD318" s="589" t="s">
        <v>3</v>
      </c>
      <c r="AE318" s="590"/>
      <c r="AF318" s="590"/>
      <c r="AG318" s="591"/>
      <c r="AH318" s="58"/>
      <c r="AI318" s="57"/>
      <c r="AJ318" s="62"/>
      <c r="AK318" s="134"/>
      <c r="AL318" s="57"/>
      <c r="AM318" s="62"/>
      <c r="AN318" s="134"/>
      <c r="AO318" s="57"/>
      <c r="AP318" s="62"/>
    </row>
    <row r="319" spans="2:42" ht="19.5" customHeight="1">
      <c r="B319" s="563" t="s">
        <v>21</v>
      </c>
      <c r="C319" s="564"/>
      <c r="D319" s="565"/>
      <c r="E319" s="551" t="s">
        <v>16</v>
      </c>
      <c r="F319" s="552"/>
      <c r="G319" s="552"/>
      <c r="H319" s="552"/>
      <c r="I319" s="552"/>
      <c r="J319" s="552"/>
      <c r="K319" s="552"/>
      <c r="L319" s="552"/>
      <c r="M319" s="553" t="s">
        <v>44</v>
      </c>
      <c r="N319" s="554"/>
      <c r="O319" s="554"/>
      <c r="P319" s="554"/>
      <c r="Q319" s="555"/>
      <c r="R319" s="525"/>
      <c r="S319" s="525"/>
      <c r="T319" s="525"/>
      <c r="U319" s="559" t="s">
        <v>53</v>
      </c>
      <c r="V319" s="525"/>
      <c r="W319" s="525"/>
      <c r="X319" s="525"/>
      <c r="Y319" s="510"/>
      <c r="Z319" s="511"/>
      <c r="AA319" s="511"/>
      <c r="AB319" s="511"/>
      <c r="AC319" s="511"/>
      <c r="AD319" s="529">
        <v>4120</v>
      </c>
      <c r="AE319" s="530"/>
      <c r="AF319" s="530"/>
      <c r="AG319" s="531" t="s">
        <v>60</v>
      </c>
      <c r="AH319" s="531"/>
      <c r="AI319" s="531"/>
      <c r="AJ319" s="532"/>
      <c r="AK319" s="56"/>
      <c r="AL319" s="33"/>
      <c r="AM319" s="33"/>
      <c r="AN319" s="33"/>
      <c r="AO319" s="33"/>
      <c r="AP319" s="63"/>
    </row>
    <row r="320" spans="2:42" ht="19.5" customHeight="1">
      <c r="B320" s="551"/>
      <c r="C320" s="552"/>
      <c r="D320" s="552"/>
      <c r="E320" s="70"/>
      <c r="F320" s="130"/>
      <c r="G320" s="130"/>
      <c r="H320" s="130"/>
      <c r="I320" s="130"/>
      <c r="J320" s="130"/>
      <c r="K320" s="130"/>
      <c r="L320" s="50"/>
      <c r="M320" s="553" t="s">
        <v>45</v>
      </c>
      <c r="N320" s="554"/>
      <c r="O320" s="554"/>
      <c r="P320" s="554"/>
      <c r="Q320" s="555"/>
      <c r="R320" s="525"/>
      <c r="S320" s="525"/>
      <c r="T320" s="525"/>
      <c r="U320" s="559" t="s">
        <v>54</v>
      </c>
      <c r="V320" s="525"/>
      <c r="W320" s="525"/>
      <c r="X320" s="525"/>
      <c r="Y320" s="510"/>
      <c r="Z320" s="511"/>
      <c r="AA320" s="511"/>
      <c r="AB320" s="511"/>
      <c r="AC320" s="511"/>
      <c r="AD320" s="538">
        <v>4140</v>
      </c>
      <c r="AE320" s="539"/>
      <c r="AF320" s="539"/>
      <c r="AG320" s="470" t="s">
        <v>61</v>
      </c>
      <c r="AH320" s="470"/>
      <c r="AI320" s="470"/>
      <c r="AJ320" s="471"/>
      <c r="AK320" s="15"/>
      <c r="AL320" s="16"/>
      <c r="AM320" s="16"/>
      <c r="AN320" s="16"/>
      <c r="AO320" s="16"/>
      <c r="AP320" s="64"/>
    </row>
    <row r="321" spans="2:42" ht="19.5" customHeight="1">
      <c r="B321" s="551"/>
      <c r="C321" s="552"/>
      <c r="D321" s="552"/>
      <c r="E321" s="70"/>
      <c r="F321" s="130"/>
      <c r="G321" s="130"/>
      <c r="H321" s="130"/>
      <c r="I321" s="130"/>
      <c r="J321" s="130"/>
      <c r="K321" s="130"/>
      <c r="L321" s="50"/>
      <c r="M321" s="553" t="s">
        <v>46</v>
      </c>
      <c r="N321" s="554"/>
      <c r="O321" s="554"/>
      <c r="P321" s="554"/>
      <c r="Q321" s="555"/>
      <c r="R321" s="525"/>
      <c r="S321" s="525"/>
      <c r="T321" s="525"/>
      <c r="U321" s="559" t="s">
        <v>55</v>
      </c>
      <c r="V321" s="525"/>
      <c r="W321" s="525"/>
      <c r="X321" s="525"/>
      <c r="Y321" s="510"/>
      <c r="Z321" s="511"/>
      <c r="AA321" s="511"/>
      <c r="AB321" s="511"/>
      <c r="AC321" s="511"/>
      <c r="AD321" s="566">
        <v>4150</v>
      </c>
      <c r="AE321" s="567"/>
      <c r="AF321" s="567"/>
      <c r="AG321" s="472" t="s">
        <v>62</v>
      </c>
      <c r="AH321" s="472"/>
      <c r="AI321" s="472"/>
      <c r="AJ321" s="473"/>
      <c r="AK321" s="17"/>
      <c r="AL321" s="18"/>
      <c r="AM321" s="18"/>
      <c r="AN321" s="18"/>
      <c r="AO321" s="18"/>
      <c r="AP321" s="65"/>
    </row>
    <row r="322" spans="2:42" ht="19.5" customHeight="1">
      <c r="B322" s="551"/>
      <c r="C322" s="552"/>
      <c r="D322" s="552"/>
      <c r="E322" s="70"/>
      <c r="F322" s="130"/>
      <c r="G322" s="130"/>
      <c r="H322" s="130"/>
      <c r="I322" s="130"/>
      <c r="J322" s="130"/>
      <c r="K322" s="130"/>
      <c r="L322" s="50"/>
      <c r="M322" s="553" t="s">
        <v>47</v>
      </c>
      <c r="N322" s="554"/>
      <c r="O322" s="554"/>
      <c r="P322" s="554"/>
      <c r="Q322" s="555"/>
      <c r="R322" s="525"/>
      <c r="S322" s="525"/>
      <c r="T322" s="525"/>
      <c r="U322" s="559" t="s">
        <v>56</v>
      </c>
      <c r="V322" s="525"/>
      <c r="W322" s="525"/>
      <c r="X322" s="525"/>
      <c r="Y322" s="526"/>
      <c r="Z322" s="526"/>
      <c r="AA322" s="526"/>
      <c r="AB322" s="526"/>
      <c r="AC322" s="526"/>
      <c r="AD322" s="19"/>
      <c r="AE322" s="19"/>
      <c r="AF322" s="19"/>
      <c r="AG322" s="19"/>
      <c r="AH322" s="19"/>
      <c r="AI322" s="19"/>
      <c r="AJ322" s="20"/>
      <c r="AK322" s="560" t="s">
        <v>63</v>
      </c>
      <c r="AL322" s="561"/>
      <c r="AM322" s="561" t="s">
        <v>64</v>
      </c>
      <c r="AN322" s="561"/>
      <c r="AO322" s="561" t="s">
        <v>65</v>
      </c>
      <c r="AP322" s="562"/>
    </row>
    <row r="323" spans="2:42" ht="19.5" customHeight="1">
      <c r="B323" s="551"/>
      <c r="C323" s="552"/>
      <c r="D323" s="552"/>
      <c r="E323" s="70"/>
      <c r="F323" s="130"/>
      <c r="G323" s="130"/>
      <c r="H323" s="130"/>
      <c r="I323" s="130"/>
      <c r="J323" s="130"/>
      <c r="K323" s="130"/>
      <c r="L323" s="50"/>
      <c r="M323" s="553" t="s">
        <v>48</v>
      </c>
      <c r="N323" s="554"/>
      <c r="O323" s="554"/>
      <c r="P323" s="554"/>
      <c r="Q323" s="555"/>
      <c r="R323" s="525"/>
      <c r="S323" s="525"/>
      <c r="T323" s="525"/>
      <c r="U323" s="559" t="s">
        <v>57</v>
      </c>
      <c r="V323" s="525"/>
      <c r="W323" s="525"/>
      <c r="X323" s="525"/>
      <c r="Y323" s="526"/>
      <c r="Z323" s="526"/>
      <c r="AA323" s="526"/>
      <c r="AB323" s="526"/>
      <c r="AC323" s="526"/>
      <c r="AD323" s="21"/>
      <c r="AE323" s="21"/>
      <c r="AF323" s="21"/>
      <c r="AG323" s="21"/>
      <c r="AH323" s="21"/>
      <c r="AI323" s="21"/>
      <c r="AJ323" s="22"/>
      <c r="AK323" s="474">
        <v>0</v>
      </c>
      <c r="AL323" s="468"/>
      <c r="AM323" s="468">
        <v>4</v>
      </c>
      <c r="AN323" s="468"/>
      <c r="AO323" s="468">
        <v>0</v>
      </c>
      <c r="AP323" s="469"/>
    </row>
    <row r="324" spans="2:42" ht="19.5" customHeight="1">
      <c r="B324" s="551"/>
      <c r="C324" s="552"/>
      <c r="D324" s="552"/>
      <c r="E324" s="70"/>
      <c r="F324" s="130"/>
      <c r="G324" s="130"/>
      <c r="H324" s="130"/>
      <c r="I324" s="130"/>
      <c r="J324" s="130"/>
      <c r="K324" s="130"/>
      <c r="L324" s="50"/>
      <c r="M324" s="553" t="s">
        <v>49</v>
      </c>
      <c r="N324" s="554"/>
      <c r="O324" s="554"/>
      <c r="P324" s="554"/>
      <c r="Q324" s="555"/>
      <c r="R324" s="525"/>
      <c r="S324" s="525"/>
      <c r="T324" s="525"/>
      <c r="U324" s="559" t="s">
        <v>58</v>
      </c>
      <c r="V324" s="525"/>
      <c r="W324" s="525"/>
      <c r="X324" s="525"/>
      <c r="Y324" s="526"/>
      <c r="Z324" s="526"/>
      <c r="AA324" s="526"/>
      <c r="AB324" s="526"/>
      <c r="AC324" s="526"/>
      <c r="AD324" s="21"/>
      <c r="AE324" s="21"/>
      <c r="AF324" s="21"/>
      <c r="AG324" s="21"/>
      <c r="AH324" s="21"/>
      <c r="AI324" s="21"/>
      <c r="AJ324" s="22"/>
      <c r="AK324" s="474">
        <v>1</v>
      </c>
      <c r="AL324" s="468"/>
      <c r="AM324" s="468">
        <v>6</v>
      </c>
      <c r="AN324" s="468"/>
      <c r="AO324" s="468">
        <v>1</v>
      </c>
      <c r="AP324" s="469"/>
    </row>
    <row r="325" spans="2:42" ht="19.5" customHeight="1">
      <c r="B325" s="551"/>
      <c r="C325" s="552"/>
      <c r="D325" s="552"/>
      <c r="E325" s="70"/>
      <c r="F325" s="130"/>
      <c r="G325" s="130"/>
      <c r="H325" s="130"/>
      <c r="I325" s="130"/>
      <c r="J325" s="130"/>
      <c r="K325" s="130"/>
      <c r="L325" s="50"/>
      <c r="M325" s="553" t="s">
        <v>258</v>
      </c>
      <c r="N325" s="554"/>
      <c r="O325" s="554"/>
      <c r="P325" s="554"/>
      <c r="Q325" s="555"/>
      <c r="R325" s="525"/>
      <c r="S325" s="525"/>
      <c r="T325" s="525"/>
      <c r="U325" s="559" t="s">
        <v>59</v>
      </c>
      <c r="V325" s="525"/>
      <c r="W325" s="525"/>
      <c r="X325" s="525"/>
      <c r="Y325" s="526"/>
      <c r="Z325" s="526"/>
      <c r="AA325" s="526"/>
      <c r="AB325" s="526"/>
      <c r="AC325" s="526"/>
      <c r="AD325" s="21"/>
      <c r="AE325" s="21"/>
      <c r="AF325" s="21"/>
      <c r="AG325" s="21"/>
      <c r="AH325" s="21"/>
      <c r="AI325" s="21"/>
      <c r="AJ325" s="22"/>
      <c r="AK325" s="474">
        <v>2</v>
      </c>
      <c r="AL325" s="468"/>
      <c r="AM325" s="468">
        <v>7</v>
      </c>
      <c r="AN325" s="468"/>
      <c r="AO325" s="468">
        <v>2</v>
      </c>
      <c r="AP325" s="469"/>
    </row>
    <row r="326" spans="2:42" ht="19.5" customHeight="1">
      <c r="B326" s="551"/>
      <c r="C326" s="552"/>
      <c r="D326" s="552"/>
      <c r="E326" s="70"/>
      <c r="F326" s="130"/>
      <c r="G326" s="130"/>
      <c r="H326" s="130"/>
      <c r="I326" s="130"/>
      <c r="J326" s="130"/>
      <c r="K326" s="130"/>
      <c r="L326" s="50"/>
      <c r="M326" s="553" t="s">
        <v>50</v>
      </c>
      <c r="N326" s="554"/>
      <c r="O326" s="554"/>
      <c r="P326" s="554"/>
      <c r="Q326" s="555"/>
      <c r="R326" s="525"/>
      <c r="S326" s="525"/>
      <c r="T326" s="525"/>
      <c r="U326" s="525"/>
      <c r="V326" s="525"/>
      <c r="W326" s="525"/>
      <c r="X326" s="525"/>
      <c r="Y326" s="526"/>
      <c r="Z326" s="526"/>
      <c r="AA326" s="526"/>
      <c r="AB326" s="526"/>
      <c r="AC326" s="526"/>
      <c r="AD326" s="21"/>
      <c r="AE326" s="21"/>
      <c r="AF326" s="21"/>
      <c r="AG326" s="21"/>
      <c r="AH326" s="21"/>
      <c r="AI326" s="21"/>
      <c r="AJ326" s="22"/>
      <c r="AK326" s="474"/>
      <c r="AL326" s="468"/>
      <c r="AM326" s="468"/>
      <c r="AN326" s="468"/>
      <c r="AO326" s="468">
        <v>4</v>
      </c>
      <c r="AP326" s="469"/>
    </row>
    <row r="327" spans="2:42" ht="19.5" customHeight="1">
      <c r="B327" s="551"/>
      <c r="C327" s="552"/>
      <c r="D327" s="552"/>
      <c r="E327" s="70"/>
      <c r="F327" s="130"/>
      <c r="G327" s="130"/>
      <c r="H327" s="130"/>
      <c r="I327" s="130"/>
      <c r="J327" s="130"/>
      <c r="K327" s="130"/>
      <c r="L327" s="50"/>
      <c r="M327" s="556"/>
      <c r="N327" s="554"/>
      <c r="O327" s="554"/>
      <c r="P327" s="554"/>
      <c r="Q327" s="555"/>
      <c r="R327" s="525"/>
      <c r="S327" s="525"/>
      <c r="T327" s="525"/>
      <c r="U327" s="525"/>
      <c r="V327" s="525"/>
      <c r="W327" s="525"/>
      <c r="X327" s="525"/>
      <c r="Y327" s="526"/>
      <c r="Z327" s="526"/>
      <c r="AA327" s="526"/>
      <c r="AB327" s="526"/>
      <c r="AC327" s="526"/>
      <c r="AD327" s="21"/>
      <c r="AE327" s="21"/>
      <c r="AF327" s="21"/>
      <c r="AG327" s="21"/>
      <c r="AH327" s="21"/>
      <c r="AI327" s="21"/>
      <c r="AJ327" s="22"/>
      <c r="AK327" s="474"/>
      <c r="AL327" s="468"/>
      <c r="AM327" s="468"/>
      <c r="AN327" s="468"/>
      <c r="AO327" s="468">
        <v>5</v>
      </c>
      <c r="AP327" s="469"/>
    </row>
    <row r="328" spans="2:42" ht="19.5" customHeight="1">
      <c r="B328" s="551"/>
      <c r="C328" s="552"/>
      <c r="D328" s="552"/>
      <c r="E328" s="70"/>
      <c r="F328" s="130"/>
      <c r="G328" s="130"/>
      <c r="H328" s="130"/>
      <c r="I328" s="130"/>
      <c r="J328" s="130"/>
      <c r="K328" s="130"/>
      <c r="L328" s="50"/>
      <c r="M328" s="553"/>
      <c r="N328" s="554"/>
      <c r="O328" s="554"/>
      <c r="P328" s="554"/>
      <c r="Q328" s="555"/>
      <c r="R328" s="525"/>
      <c r="S328" s="525"/>
      <c r="T328" s="525"/>
      <c r="U328" s="525"/>
      <c r="V328" s="525"/>
      <c r="W328" s="525"/>
      <c r="X328" s="525"/>
      <c r="Y328" s="526"/>
      <c r="Z328" s="526"/>
      <c r="AA328" s="526"/>
      <c r="AB328" s="526"/>
      <c r="AC328" s="526"/>
      <c r="AD328" s="21"/>
      <c r="AE328" s="21"/>
      <c r="AF328" s="21"/>
      <c r="AG328" s="21"/>
      <c r="AH328" s="21"/>
      <c r="AI328" s="21"/>
      <c r="AJ328" s="22"/>
      <c r="AK328" s="474"/>
      <c r="AL328" s="468"/>
      <c r="AM328" s="468"/>
      <c r="AN328" s="468"/>
      <c r="AO328" s="468"/>
      <c r="AP328" s="469"/>
    </row>
    <row r="329" spans="2:42" ht="19.5" customHeight="1">
      <c r="B329" s="540" t="s">
        <v>2</v>
      </c>
      <c r="C329" s="541"/>
      <c r="D329" s="541"/>
      <c r="E329" s="71"/>
      <c r="F329" s="66"/>
      <c r="G329" s="66"/>
      <c r="H329" s="66"/>
      <c r="I329" s="66"/>
      <c r="J329" s="66"/>
      <c r="K329" s="66"/>
      <c r="L329" s="67"/>
      <c r="M329" s="542" t="s">
        <v>51</v>
      </c>
      <c r="N329" s="543"/>
      <c r="O329" s="543"/>
      <c r="P329" s="543"/>
      <c r="Q329" s="544"/>
      <c r="R329" s="545"/>
      <c r="S329" s="545"/>
      <c r="T329" s="545"/>
      <c r="U329" s="545"/>
      <c r="V329" s="545"/>
      <c r="W329" s="545"/>
      <c r="X329" s="545"/>
      <c r="Y329" s="546"/>
      <c r="Z329" s="546"/>
      <c r="AA329" s="546"/>
      <c r="AB329" s="546"/>
      <c r="AC329" s="546"/>
      <c r="AD329" s="23"/>
      <c r="AE329" s="23"/>
      <c r="AF329" s="23"/>
      <c r="AG329" s="23"/>
      <c r="AH329" s="23"/>
      <c r="AI329" s="23"/>
      <c r="AJ329" s="24"/>
      <c r="AK329" s="547"/>
      <c r="AL329" s="527"/>
      <c r="AM329" s="527"/>
      <c r="AN329" s="527"/>
      <c r="AO329" s="527"/>
      <c r="AP329" s="528"/>
    </row>
    <row r="330" spans="2:42" ht="12" customHeight="1">
      <c r="B330" s="68" t="s">
        <v>17</v>
      </c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69"/>
      <c r="AD330" s="9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215"/>
    </row>
    <row r="331" spans="2:42" ht="12" customHeight="1">
      <c r="B331" s="11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12"/>
      <c r="AD331" s="11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216"/>
    </row>
    <row r="332" spans="2:42" ht="12" customHeight="1">
      <c r="B332" s="1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12"/>
      <c r="AD332" s="11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216"/>
    </row>
    <row r="333" spans="2:42" ht="12" customHeight="1">
      <c r="B333" s="11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12"/>
      <c r="AD333" s="11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216"/>
    </row>
    <row r="334" spans="2:42" ht="12" customHeight="1">
      <c r="B334" s="1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12"/>
      <c r="AD334" s="11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216"/>
    </row>
    <row r="335" spans="2:42" ht="12" customHeight="1">
      <c r="B335" s="11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12"/>
      <c r="AD335" s="11"/>
      <c r="AE335" s="4"/>
      <c r="AF335" s="4"/>
      <c r="AG335" s="4"/>
      <c r="AH335" s="4"/>
      <c r="AI335" s="4"/>
      <c r="AO335" s="4"/>
      <c r="AP335" s="216"/>
    </row>
    <row r="336" spans="2:42" ht="12" customHeight="1">
      <c r="B336" s="11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12"/>
      <c r="AD336" s="11"/>
      <c r="AE336" s="4"/>
      <c r="AF336" s="4"/>
      <c r="AG336" s="4"/>
      <c r="AH336" s="4"/>
      <c r="AI336" s="4"/>
      <c r="AO336" s="4"/>
      <c r="AP336" s="216"/>
    </row>
    <row r="337" spans="2:42" ht="10.5">
      <c r="B337" s="10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  <c r="AB337" s="128"/>
      <c r="AC337" s="129"/>
      <c r="AD337" s="11"/>
      <c r="AE337" s="4"/>
      <c r="AF337" s="4"/>
      <c r="AG337" s="4"/>
      <c r="AH337" s="4"/>
      <c r="AI337" s="4"/>
      <c r="AO337" s="209"/>
      <c r="AP337" s="217"/>
    </row>
    <row r="338" spans="2:42" ht="10.5">
      <c r="B338" s="557" t="s">
        <v>33</v>
      </c>
      <c r="C338" s="449"/>
      <c r="D338" s="558"/>
      <c r="E338" s="558"/>
      <c r="F338" s="558"/>
      <c r="G338" s="449" t="s">
        <v>34</v>
      </c>
      <c r="H338" s="449"/>
      <c r="I338" s="449"/>
      <c r="J338" s="449" t="s">
        <v>34</v>
      </c>
      <c r="K338" s="449"/>
      <c r="L338" s="449"/>
      <c r="M338" s="449" t="s">
        <v>35</v>
      </c>
      <c r="N338" s="449"/>
      <c r="O338" s="449"/>
      <c r="P338" s="449"/>
      <c r="Q338" s="449"/>
      <c r="R338" s="449"/>
      <c r="S338" s="449"/>
      <c r="T338" s="449"/>
      <c r="U338" s="449"/>
      <c r="V338" s="449" t="s">
        <v>36</v>
      </c>
      <c r="W338" s="449"/>
      <c r="X338" s="449"/>
      <c r="Y338" s="449" t="s">
        <v>37</v>
      </c>
      <c r="Z338" s="449"/>
      <c r="AA338" s="449"/>
      <c r="AB338" s="449" t="s">
        <v>38</v>
      </c>
      <c r="AC338" s="449"/>
      <c r="AD338" s="449"/>
      <c r="AE338" s="449" t="s">
        <v>39</v>
      </c>
      <c r="AF338" s="449"/>
      <c r="AG338" s="449"/>
      <c r="AH338" s="449" t="s">
        <v>41</v>
      </c>
      <c r="AI338" s="449"/>
      <c r="AJ338" s="449"/>
      <c r="AK338" s="449" t="s">
        <v>40</v>
      </c>
      <c r="AL338" s="449"/>
      <c r="AM338" s="449"/>
      <c r="AN338" s="449" t="s">
        <v>66</v>
      </c>
      <c r="AO338" s="449"/>
      <c r="AP338" s="452"/>
    </row>
    <row r="339" spans="2:42" ht="10.5">
      <c r="B339" s="9"/>
      <c r="C339" s="87"/>
      <c r="D339" s="9"/>
      <c r="E339" s="86"/>
      <c r="F339" s="87"/>
      <c r="G339" s="9"/>
      <c r="H339" s="86"/>
      <c r="I339" s="87"/>
      <c r="J339" s="9"/>
      <c r="K339" s="86"/>
      <c r="L339" s="87"/>
      <c r="M339" s="9"/>
      <c r="N339" s="86"/>
      <c r="O339" s="87"/>
      <c r="P339" s="9"/>
      <c r="Q339" s="86"/>
      <c r="R339" s="87"/>
      <c r="S339" s="9"/>
      <c r="T339" s="86"/>
      <c r="U339" s="87"/>
      <c r="V339" s="9"/>
      <c r="W339" s="86"/>
      <c r="X339" s="87"/>
      <c r="Y339" s="9"/>
      <c r="Z339" s="86"/>
      <c r="AA339" s="87"/>
      <c r="AB339" s="9"/>
      <c r="AC339" s="86"/>
      <c r="AD339" s="87"/>
      <c r="AE339" s="9"/>
      <c r="AF339" s="86"/>
      <c r="AG339" s="87"/>
      <c r="AH339" s="9"/>
      <c r="AI339" s="86"/>
      <c r="AJ339" s="87"/>
      <c r="AK339" s="9"/>
      <c r="AL339" s="86"/>
      <c r="AM339" s="87"/>
      <c r="AN339" s="453">
        <f>AN282+1</f>
        <v>6</v>
      </c>
      <c r="AO339" s="454"/>
      <c r="AP339" s="455"/>
    </row>
    <row r="340" spans="2:42" ht="10.5">
      <c r="B340" s="11"/>
      <c r="C340" s="12"/>
      <c r="D340" s="11"/>
      <c r="E340" s="4"/>
      <c r="F340" s="12"/>
      <c r="G340" s="11"/>
      <c r="H340" s="4"/>
      <c r="I340" s="12"/>
      <c r="J340" s="11"/>
      <c r="K340" s="4"/>
      <c r="L340" s="12"/>
      <c r="M340" s="11"/>
      <c r="N340" s="4"/>
      <c r="O340" s="12"/>
      <c r="P340" s="11"/>
      <c r="Q340" s="4"/>
      <c r="R340" s="12"/>
      <c r="S340" s="11"/>
      <c r="T340" s="4"/>
      <c r="U340" s="12"/>
      <c r="V340" s="11"/>
      <c r="W340" s="4"/>
      <c r="X340" s="12"/>
      <c r="Y340" s="11"/>
      <c r="Z340" s="4"/>
      <c r="AA340" s="12"/>
      <c r="AB340" s="11"/>
      <c r="AC340" s="4"/>
      <c r="AD340" s="12"/>
      <c r="AE340" s="11"/>
      <c r="AF340" s="4"/>
      <c r="AG340" s="12"/>
      <c r="AH340" s="11"/>
      <c r="AI340" s="4"/>
      <c r="AJ340" s="12"/>
      <c r="AK340" s="11"/>
      <c r="AL340" s="4"/>
      <c r="AM340" s="12"/>
      <c r="AN340" s="456"/>
      <c r="AO340" s="457"/>
      <c r="AP340" s="458"/>
    </row>
    <row r="341" spans="2:42" ht="10.5">
      <c r="B341" s="11"/>
      <c r="C341" s="12"/>
      <c r="D341" s="11"/>
      <c r="E341" s="4"/>
      <c r="F341" s="12"/>
      <c r="G341" s="11"/>
      <c r="H341" s="4"/>
      <c r="I341" s="12"/>
      <c r="J341" s="11"/>
      <c r="K341" s="4"/>
      <c r="L341" s="12"/>
      <c r="M341" s="11"/>
      <c r="N341" s="4"/>
      <c r="O341" s="12"/>
      <c r="P341" s="11"/>
      <c r="Q341" s="4"/>
      <c r="R341" s="12"/>
      <c r="S341" s="11"/>
      <c r="T341" s="4"/>
      <c r="U341" s="12"/>
      <c r="V341" s="11"/>
      <c r="W341" s="4"/>
      <c r="X341" s="12"/>
      <c r="Y341" s="11"/>
      <c r="Z341" s="4"/>
      <c r="AA341" s="12"/>
      <c r="AB341" s="11"/>
      <c r="AC341" s="4"/>
      <c r="AD341" s="12"/>
      <c r="AE341" s="11"/>
      <c r="AF341" s="4"/>
      <c r="AG341" s="12"/>
      <c r="AH341" s="11"/>
      <c r="AI341" s="4"/>
      <c r="AJ341" s="12"/>
      <c r="AK341" s="11"/>
      <c r="AL341" s="4"/>
      <c r="AM341" s="12"/>
      <c r="AN341" s="456"/>
      <c r="AO341" s="457"/>
      <c r="AP341" s="458"/>
    </row>
    <row r="342" spans="2:42" ht="10.5">
      <c r="B342" s="10"/>
      <c r="C342" s="129"/>
      <c r="D342" s="10"/>
      <c r="E342" s="128"/>
      <c r="F342" s="129"/>
      <c r="G342" s="10"/>
      <c r="H342" s="128"/>
      <c r="I342" s="129"/>
      <c r="J342" s="10"/>
      <c r="K342" s="128"/>
      <c r="L342" s="129"/>
      <c r="M342" s="10"/>
      <c r="N342" s="128"/>
      <c r="O342" s="129"/>
      <c r="P342" s="10"/>
      <c r="Q342" s="128"/>
      <c r="R342" s="129"/>
      <c r="S342" s="10"/>
      <c r="T342" s="128"/>
      <c r="U342" s="129"/>
      <c r="V342" s="10"/>
      <c r="W342" s="128"/>
      <c r="X342" s="129"/>
      <c r="Y342" s="10"/>
      <c r="Z342" s="128"/>
      <c r="AA342" s="129"/>
      <c r="AB342" s="10"/>
      <c r="AC342" s="128"/>
      <c r="AD342" s="129"/>
      <c r="AE342" s="10"/>
      <c r="AF342" s="128"/>
      <c r="AG342" s="129"/>
      <c r="AH342" s="10"/>
      <c r="AI342" s="128"/>
      <c r="AJ342" s="129"/>
      <c r="AK342" s="10"/>
      <c r="AL342" s="128"/>
      <c r="AM342" s="129"/>
      <c r="AN342" s="459"/>
      <c r="AO342" s="460"/>
      <c r="AP342" s="461"/>
    </row>
    <row r="343" ht="12" customHeight="1"/>
    <row r="344" spans="2:42" ht="12" customHeight="1">
      <c r="B344" s="1" t="str">
        <f>+"-kwd-"&amp;E355&amp;G355&amp;I355&amp;K355&amp;M355&amp;O355&amp;Q355&amp;"-"&amp;V355&amp;X355&amp;Z355&amp;AB355&amp;AD355&amp;","&amp;U347&amp;W347&amp;Y347&amp;AA347&amp;AC347&amp;AE347&amp;AG347&amp;","&amp;V356&amp;","&amp;Y370</f>
        <v>-kwd--,1234567,,0</v>
      </c>
      <c r="AJ344" s="25" t="s">
        <v>67</v>
      </c>
      <c r="AK344" s="26"/>
      <c r="AL344" s="26"/>
      <c r="AM344" s="26"/>
      <c r="AN344" s="26"/>
      <c r="AO344" s="26"/>
      <c r="AP344" s="27"/>
    </row>
    <row r="345" spans="36:42" ht="12" customHeight="1">
      <c r="AJ345" s="487" t="s">
        <v>208</v>
      </c>
      <c r="AK345" s="13"/>
      <c r="AL345" s="13"/>
      <c r="AM345" s="13"/>
      <c r="AN345" s="13"/>
      <c r="AO345" s="13"/>
      <c r="AP345" s="28"/>
    </row>
    <row r="346" spans="4:42" ht="12" customHeight="1" thickBot="1">
      <c r="D346" s="607" t="s">
        <v>25</v>
      </c>
      <c r="E346" s="607"/>
      <c r="F346" s="607"/>
      <c r="G346" s="607"/>
      <c r="H346" s="607"/>
      <c r="I346" s="607"/>
      <c r="J346" s="607"/>
      <c r="K346" s="607"/>
      <c r="L346" s="607"/>
      <c r="AJ346" s="488"/>
      <c r="AK346" s="29"/>
      <c r="AL346" s="29"/>
      <c r="AM346" s="29"/>
      <c r="AN346" s="29"/>
      <c r="AO346" s="29"/>
      <c r="AP346" s="30"/>
    </row>
    <row r="347" spans="4:42" ht="21" customHeight="1" thickBot="1" thickTop="1">
      <c r="D347" s="608"/>
      <c r="E347" s="608"/>
      <c r="F347" s="608"/>
      <c r="G347" s="608"/>
      <c r="H347" s="608"/>
      <c r="I347" s="608"/>
      <c r="J347" s="608"/>
      <c r="K347" s="608"/>
      <c r="L347" s="608"/>
      <c r="Q347" s="609" t="s">
        <v>254</v>
      </c>
      <c r="R347" s="610"/>
      <c r="S347" s="610"/>
      <c r="T347" s="611"/>
      <c r="U347" s="612" t="str">
        <f>IF('基本情報入力欄'!$D$15="","",MID('基本情報入力欄'!$D$15,1,1))</f>
        <v>1</v>
      </c>
      <c r="V347" s="600"/>
      <c r="W347" s="599" t="str">
        <f>IF('基本情報入力欄'!$D$15="","",MID('基本情報入力欄'!$D$15,2,1))</f>
        <v>2</v>
      </c>
      <c r="X347" s="600"/>
      <c r="Y347" s="599" t="str">
        <f>IF('基本情報入力欄'!$D$15="","",MID('基本情報入力欄'!$D$15,3,1))</f>
        <v>3</v>
      </c>
      <c r="Z347" s="600"/>
      <c r="AA347" s="599" t="str">
        <f>IF('基本情報入力欄'!$D$15="","",MID('基本情報入力欄'!$D$15,4,1))</f>
        <v>4</v>
      </c>
      <c r="AB347" s="600"/>
      <c r="AC347" s="599" t="str">
        <f>IF('基本情報入力欄'!$D$15="","",MID('基本情報入力欄'!$D$15,5,1))</f>
        <v>5</v>
      </c>
      <c r="AD347" s="600"/>
      <c r="AE347" s="599" t="str">
        <f>IF('基本情報入力欄'!$D$15="","",MID('基本情報入力欄'!$D$15,6,1))</f>
        <v>6</v>
      </c>
      <c r="AF347" s="600"/>
      <c r="AG347" s="599" t="str">
        <f>IF('基本情報入力欄'!$D$15="","",MID('基本情報入力欄'!$D$15,7,1))</f>
        <v>7</v>
      </c>
      <c r="AH347" s="643"/>
      <c r="AI347" s="75" t="s">
        <v>15</v>
      </c>
      <c r="AJ347" s="254"/>
      <c r="AK347" s="254"/>
      <c r="AL347" s="7"/>
      <c r="AM347" s="535">
        <f>'基本情報入力欄'!$D$12</f>
        <v>42551</v>
      </c>
      <c r="AN347" s="536"/>
      <c r="AO347" s="536"/>
      <c r="AP347" s="537"/>
    </row>
    <row r="348" spans="2:42" ht="13.5" customHeight="1" thickTop="1">
      <c r="B348" s="604" t="s">
        <v>110</v>
      </c>
      <c r="C348" s="604"/>
      <c r="D348" s="604"/>
      <c r="E348" s="604"/>
      <c r="F348" s="604"/>
      <c r="G348" s="604"/>
      <c r="H348" s="604"/>
      <c r="I348" s="604"/>
      <c r="J348" s="604"/>
      <c r="K348" s="604"/>
      <c r="L348" s="604"/>
      <c r="M348" s="604"/>
      <c r="N348" s="604"/>
      <c r="O348" s="604"/>
      <c r="Q348" s="605" t="s">
        <v>8</v>
      </c>
      <c r="R348" s="606"/>
      <c r="S348" s="606"/>
      <c r="T348" s="5"/>
      <c r="U348" s="200" t="str">
        <f>IF('基本情報入力欄'!$D$16="","",'基本情報入力欄'!$D$16)</f>
        <v>332-0012</v>
      </c>
      <c r="V348" s="200"/>
      <c r="W348" s="200"/>
      <c r="X348" s="200"/>
      <c r="Y348" s="200"/>
      <c r="Z348" s="200"/>
      <c r="AA348" s="200"/>
      <c r="AB348" s="200"/>
      <c r="AC348" s="200"/>
      <c r="AD348" s="200"/>
      <c r="AE348" s="200"/>
      <c r="AF348" s="200"/>
      <c r="AG348" s="200"/>
      <c r="AH348" s="200"/>
      <c r="AI348" s="200"/>
      <c r="AJ348" s="200"/>
      <c r="AK348" s="200"/>
      <c r="AL348" s="200"/>
      <c r="AM348" s="200"/>
      <c r="AN348" s="200"/>
      <c r="AO348" s="200"/>
      <c r="AP348" s="202"/>
    </row>
    <row r="349" spans="2:42" ht="12" customHeight="1">
      <c r="B349" s="604"/>
      <c r="C349" s="604"/>
      <c r="D349" s="604"/>
      <c r="E349" s="604"/>
      <c r="F349" s="604"/>
      <c r="G349" s="604"/>
      <c r="H349" s="604"/>
      <c r="I349" s="604"/>
      <c r="J349" s="604"/>
      <c r="K349" s="604"/>
      <c r="L349" s="604"/>
      <c r="M349" s="604"/>
      <c r="N349" s="604"/>
      <c r="O349" s="604"/>
      <c r="Q349" s="450" t="s">
        <v>9</v>
      </c>
      <c r="R349" s="451"/>
      <c r="S349" s="451"/>
      <c r="T349" s="4"/>
      <c r="U349" s="201" t="str">
        <f>IF('基本情報入力欄'!$D$17="","",'基本情報入力欄'!$D$17)</f>
        <v>埼玉県川口市本町４－１１－６</v>
      </c>
      <c r="V349" s="201"/>
      <c r="W349" s="201"/>
      <c r="X349" s="201"/>
      <c r="Y349" s="201"/>
      <c r="Z349" s="201"/>
      <c r="AA349" s="201"/>
      <c r="AB349" s="201"/>
      <c r="AC349" s="201"/>
      <c r="AD349" s="201"/>
      <c r="AE349" s="201"/>
      <c r="AF349" s="201"/>
      <c r="AG349" s="201"/>
      <c r="AH349" s="201"/>
      <c r="AI349" s="201"/>
      <c r="AJ349" s="201"/>
      <c r="AK349" s="201"/>
      <c r="AL349" s="201"/>
      <c r="AM349" s="201"/>
      <c r="AN349" s="201"/>
      <c r="AO349" s="201"/>
      <c r="AP349" s="203"/>
    </row>
    <row r="350" spans="17:42" ht="12" customHeight="1">
      <c r="Q350" s="450" t="s">
        <v>10</v>
      </c>
      <c r="R350" s="451"/>
      <c r="S350" s="451"/>
      <c r="T350" s="4"/>
      <c r="U350" s="293" t="str">
        <f>IF('基本情報入力欄'!$D$18="","",'基本情報入力欄'!$D$18)</f>
        <v>川口土木建築工業株式会社</v>
      </c>
      <c r="V350" s="293"/>
      <c r="W350" s="293"/>
      <c r="X350" s="293"/>
      <c r="Y350" s="293"/>
      <c r="Z350" s="293"/>
      <c r="AA350" s="293"/>
      <c r="AB350" s="293"/>
      <c r="AC350" s="293"/>
      <c r="AD350" s="293"/>
      <c r="AE350" s="293"/>
      <c r="AF350" s="293"/>
      <c r="AG350" s="293"/>
      <c r="AH350" s="293"/>
      <c r="AI350" s="293"/>
      <c r="AJ350" s="293"/>
      <c r="AK350" s="293"/>
      <c r="AL350" s="293"/>
      <c r="AM350" s="293"/>
      <c r="AN350" s="201" t="s">
        <v>137</v>
      </c>
      <c r="AO350" s="201"/>
      <c r="AP350" s="203"/>
    </row>
    <row r="351" spans="17:42" ht="12" customHeight="1">
      <c r="Q351" s="450"/>
      <c r="R351" s="451"/>
      <c r="S351" s="451"/>
      <c r="T351" s="4"/>
      <c r="U351" s="293"/>
      <c r="V351" s="293"/>
      <c r="W351" s="293"/>
      <c r="X351" s="293"/>
      <c r="Y351" s="293"/>
      <c r="Z351" s="293"/>
      <c r="AA351" s="293"/>
      <c r="AB351" s="293"/>
      <c r="AC351" s="293"/>
      <c r="AD351" s="293"/>
      <c r="AE351" s="293"/>
      <c r="AF351" s="293"/>
      <c r="AG351" s="293"/>
      <c r="AH351" s="293"/>
      <c r="AI351" s="293"/>
      <c r="AJ351" s="293"/>
      <c r="AK351" s="293"/>
      <c r="AL351" s="293"/>
      <c r="AM351" s="293"/>
      <c r="AN351" s="201"/>
      <c r="AO351" s="201"/>
      <c r="AP351" s="203"/>
    </row>
    <row r="352" spans="2:42" ht="12" customHeight="1">
      <c r="B352" s="91" t="s">
        <v>26</v>
      </c>
      <c r="Q352" s="450" t="s">
        <v>11</v>
      </c>
      <c r="R352" s="451"/>
      <c r="S352" s="451"/>
      <c r="T352" s="4"/>
      <c r="U352" s="201" t="str">
        <f>IF('基本情報入力欄'!$D$19="","",'基本情報入力欄'!$D$19)</f>
        <v>代表太郎</v>
      </c>
      <c r="V352" s="201"/>
      <c r="W352" s="201"/>
      <c r="X352" s="201"/>
      <c r="Y352" s="201"/>
      <c r="Z352" s="201"/>
      <c r="AA352" s="201"/>
      <c r="AB352" s="201"/>
      <c r="AC352" s="201"/>
      <c r="AD352" s="201"/>
      <c r="AE352" s="201"/>
      <c r="AF352" s="201"/>
      <c r="AG352" s="201"/>
      <c r="AH352" s="201"/>
      <c r="AI352" s="201"/>
      <c r="AJ352" s="201"/>
      <c r="AK352" s="201"/>
      <c r="AL352" s="201"/>
      <c r="AM352" s="201"/>
      <c r="AN352" s="201"/>
      <c r="AO352" s="201"/>
      <c r="AP352" s="203"/>
    </row>
    <row r="353" spans="17:42" ht="12" customHeight="1">
      <c r="Q353" s="450" t="s">
        <v>13</v>
      </c>
      <c r="R353" s="451"/>
      <c r="S353" s="451"/>
      <c r="T353" s="4"/>
      <c r="U353" s="201" t="str">
        <f>IF('基本情報入力欄'!$D$20="","",'基本情報入力欄'!$D$20)</f>
        <v>048-224-5111</v>
      </c>
      <c r="V353" s="201"/>
      <c r="W353" s="201"/>
      <c r="X353" s="201"/>
      <c r="Y353" s="201"/>
      <c r="Z353" s="201"/>
      <c r="AA353" s="489" t="s">
        <v>14</v>
      </c>
      <c r="AB353" s="489"/>
      <c r="AC353" s="489"/>
      <c r="AD353" s="201"/>
      <c r="AE353" s="201" t="str">
        <f>IF('基本情報入力欄'!$D$21="","",'基本情報入力欄'!$D$21)</f>
        <v>048-224-5118</v>
      </c>
      <c r="AF353" s="201"/>
      <c r="AG353" s="201"/>
      <c r="AH353" s="201"/>
      <c r="AI353" s="201"/>
      <c r="AJ353" s="201"/>
      <c r="AK353" s="201"/>
      <c r="AL353" s="201"/>
      <c r="AM353" s="201"/>
      <c r="AN353" s="201"/>
      <c r="AO353" s="201"/>
      <c r="AP353" s="203"/>
    </row>
    <row r="354" spans="2:42" ht="12" customHeight="1" thickBot="1">
      <c r="B354" s="649" t="s">
        <v>261</v>
      </c>
      <c r="C354" s="649"/>
      <c r="Q354" s="450"/>
      <c r="R354" s="451"/>
      <c r="S354" s="451"/>
      <c r="T354" s="4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201"/>
      <c r="AE354" s="201"/>
      <c r="AF354" s="201"/>
      <c r="AG354" s="201"/>
      <c r="AH354" s="201"/>
      <c r="AI354" s="201"/>
      <c r="AJ354" s="201"/>
      <c r="AK354" s="201"/>
      <c r="AL354" s="201"/>
      <c r="AM354" s="201"/>
      <c r="AN354" s="440" t="s">
        <v>210</v>
      </c>
      <c r="AO354" s="440"/>
      <c r="AP354" s="441"/>
    </row>
    <row r="355" spans="2:42" ht="17.25" customHeight="1" thickTop="1">
      <c r="B355" s="268">
        <f>IF('請求入力欄'!$D353="","",MID('請求入力欄'!$D353,1,1))</f>
      </c>
      <c r="C355" s="269">
        <f>IF('請求入力欄'!$D353="","",MID('請求入力欄'!$D353,2,1))</f>
      </c>
      <c r="D355" s="270">
        <f>IF('請求入力欄'!$D353="","",MID('請求入力欄'!$D353,3,1))</f>
      </c>
      <c r="E355" s="603">
        <f>IF('請求入力欄'!$D353="","",MID('請求入力欄'!$D353,4,1))</f>
      </c>
      <c r="F355" s="603"/>
      <c r="G355" s="603">
        <f>IF('請求入力欄'!$D353="","",MID('請求入力欄'!$D353,5,1))</f>
      </c>
      <c r="H355" s="603"/>
      <c r="I355" s="603">
        <f>IF('請求入力欄'!$D353="","",MID('請求入力欄'!$D353,6,1))</f>
      </c>
      <c r="J355" s="603"/>
      <c r="K355" s="603">
        <f>IF('請求入力欄'!$D353="","",MID('請求入力欄'!$D353,7,1))</f>
      </c>
      <c r="L355" s="603"/>
      <c r="M355" s="603">
        <f>IF('請求入力欄'!$D353="","",MID('請求入力欄'!$D353,8,1))</f>
      </c>
      <c r="N355" s="603"/>
      <c r="O355" s="603">
        <f>IF('請求入力欄'!$D353="","",MID('請求入力欄'!$D353,9,1))</f>
      </c>
      <c r="P355" s="603"/>
      <c r="Q355" s="475">
        <f>IF('請求入力欄'!$D353="","",MID('請求入力欄'!$D353,10,1))</f>
      </c>
      <c r="R355" s="476"/>
      <c r="S355" s="92" t="s">
        <v>4</v>
      </c>
      <c r="T355" s="131"/>
      <c r="U355" s="49"/>
      <c r="V355" s="516">
        <f>IF('請求入力欄'!$D355="","",MID('請求入力欄'!$K355,1,1))</f>
      </c>
      <c r="W355" s="517"/>
      <c r="X355" s="517">
        <f>IF('請求入力欄'!$D355="","",MID('請求入力欄'!$K355,2,1))</f>
      </c>
      <c r="Y355" s="517"/>
      <c r="Z355" s="517">
        <f>IF('請求入力欄'!$D355="","",MID('請求入力欄'!$K355,3,1))</f>
      </c>
      <c r="AA355" s="517"/>
      <c r="AB355" s="517">
        <f>IF('請求入力欄'!$D355="","",MID('請求入力欄'!$K355,4,1))</f>
      </c>
      <c r="AC355" s="517"/>
      <c r="AD355" s="517">
        <f>IF('請求入力欄'!$D355="","",MID('請求入力欄'!$K355,5,1))</f>
      </c>
      <c r="AE355" s="518"/>
      <c r="AF355" s="519" t="s">
        <v>0</v>
      </c>
      <c r="AG355" s="520"/>
      <c r="AH355" s="520"/>
      <c r="AI355" s="521"/>
      <c r="AJ355" s="462">
        <f>'請求入力欄'!O380</f>
        <v>0</v>
      </c>
      <c r="AK355" s="463"/>
      <c r="AL355" s="463"/>
      <c r="AM355" s="463"/>
      <c r="AN355" s="463"/>
      <c r="AO355" s="463"/>
      <c r="AP355" s="464"/>
    </row>
    <row r="356" spans="2:42" ht="17.25" customHeight="1">
      <c r="B356" s="36" t="s">
        <v>5</v>
      </c>
      <c r="C356" s="477">
        <f>'請求入力欄'!D354</f>
        <v>0</v>
      </c>
      <c r="D356" s="477"/>
      <c r="E356" s="477"/>
      <c r="F356" s="477"/>
      <c r="G356" s="477"/>
      <c r="H356" s="477"/>
      <c r="I356" s="477"/>
      <c r="J356" s="477"/>
      <c r="K356" s="477"/>
      <c r="L356" s="477"/>
      <c r="M356" s="477"/>
      <c r="N356" s="477"/>
      <c r="O356" s="477"/>
      <c r="P356" s="477"/>
      <c r="Q356" s="477"/>
      <c r="R356" s="478"/>
      <c r="S356" s="481" t="s">
        <v>211</v>
      </c>
      <c r="T356" s="482"/>
      <c r="U356" s="483"/>
      <c r="V356" s="638">
        <f>IF('請求入力欄'!D356=0,"",'請求入力欄'!D356)</f>
      </c>
      <c r="W356" s="638"/>
      <c r="X356" s="638"/>
      <c r="Y356" s="638"/>
      <c r="Z356" s="638"/>
      <c r="AA356" s="638"/>
      <c r="AB356" s="638"/>
      <c r="AC356" s="638"/>
      <c r="AD356" s="638"/>
      <c r="AE356" s="639"/>
      <c r="AF356" s="522" t="s">
        <v>1</v>
      </c>
      <c r="AG356" s="523"/>
      <c r="AH356" s="523"/>
      <c r="AI356" s="524"/>
      <c r="AJ356" s="501">
        <f>'請求入力欄'!D367</f>
        <v>0</v>
      </c>
      <c r="AK356" s="502"/>
      <c r="AL356" s="502"/>
      <c r="AM356" s="502"/>
      <c r="AN356" s="502"/>
      <c r="AO356" s="502"/>
      <c r="AP356" s="503"/>
    </row>
    <row r="357" spans="2:42" ht="10.5" customHeight="1">
      <c r="B357" s="37"/>
      <c r="C357" s="479"/>
      <c r="D357" s="479"/>
      <c r="E357" s="479"/>
      <c r="F357" s="479"/>
      <c r="G357" s="479"/>
      <c r="H357" s="479"/>
      <c r="I357" s="479"/>
      <c r="J357" s="479"/>
      <c r="K357" s="479"/>
      <c r="L357" s="479"/>
      <c r="M357" s="479"/>
      <c r="N357" s="479"/>
      <c r="O357" s="479"/>
      <c r="P357" s="479"/>
      <c r="Q357" s="479"/>
      <c r="R357" s="480"/>
      <c r="S357" s="484"/>
      <c r="T357" s="485"/>
      <c r="U357" s="486"/>
      <c r="V357" s="640"/>
      <c r="W357" s="640"/>
      <c r="X357" s="640"/>
      <c r="Y357" s="640"/>
      <c r="Z357" s="640"/>
      <c r="AA357" s="640"/>
      <c r="AB357" s="640"/>
      <c r="AC357" s="640"/>
      <c r="AD357" s="640"/>
      <c r="AE357" s="641"/>
      <c r="AF357" s="635" t="s">
        <v>2</v>
      </c>
      <c r="AG357" s="636"/>
      <c r="AH357" s="636"/>
      <c r="AI357" s="637"/>
      <c r="AJ357" s="504">
        <f>SUM(AJ355:AR356)</f>
        <v>0</v>
      </c>
      <c r="AK357" s="505"/>
      <c r="AL357" s="505"/>
      <c r="AM357" s="505"/>
      <c r="AN357" s="505"/>
      <c r="AO357" s="505"/>
      <c r="AP357" s="506"/>
    </row>
    <row r="358" spans="2:42" ht="6.75" customHeight="1">
      <c r="B358" s="625" t="s">
        <v>23</v>
      </c>
      <c r="C358" s="626"/>
      <c r="D358" s="626"/>
      <c r="E358" s="626"/>
      <c r="F358" s="627"/>
      <c r="G358" s="619">
        <f>'請求入力欄'!D369</f>
        <v>0</v>
      </c>
      <c r="H358" s="620"/>
      <c r="I358" s="620"/>
      <c r="J358" s="620"/>
      <c r="K358" s="620"/>
      <c r="L358" s="620"/>
      <c r="M358" s="620"/>
      <c r="N358" s="620"/>
      <c r="O358" s="620"/>
      <c r="P358" s="621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38"/>
      <c r="AD358" s="631"/>
      <c r="AE358" s="632"/>
      <c r="AF358" s="635"/>
      <c r="AG358" s="636"/>
      <c r="AH358" s="636"/>
      <c r="AI358" s="637"/>
      <c r="AJ358" s="507"/>
      <c r="AK358" s="508"/>
      <c r="AL358" s="508"/>
      <c r="AM358" s="508"/>
      <c r="AN358" s="508"/>
      <c r="AO358" s="508"/>
      <c r="AP358" s="509"/>
    </row>
    <row r="359" spans="2:42" ht="17.25" customHeight="1">
      <c r="B359" s="625"/>
      <c r="C359" s="628"/>
      <c r="D359" s="628"/>
      <c r="E359" s="628"/>
      <c r="F359" s="629"/>
      <c r="G359" s="622"/>
      <c r="H359" s="623"/>
      <c r="I359" s="623"/>
      <c r="J359" s="623"/>
      <c r="K359" s="623"/>
      <c r="L359" s="623"/>
      <c r="M359" s="623"/>
      <c r="N359" s="623"/>
      <c r="O359" s="623"/>
      <c r="P359" s="624"/>
      <c r="Q359" s="4"/>
      <c r="R359" s="4"/>
      <c r="S359" s="4"/>
      <c r="T359" s="4" t="s">
        <v>22</v>
      </c>
      <c r="U359" s="4"/>
      <c r="V359" s="4"/>
      <c r="W359" s="4"/>
      <c r="X359" s="4"/>
      <c r="Y359" s="642">
        <f>'請求入力欄'!L367</f>
      </c>
      <c r="Z359" s="642"/>
      <c r="AA359" s="642"/>
      <c r="AB359" s="4" t="s">
        <v>68</v>
      </c>
      <c r="AC359" s="38"/>
      <c r="AD359" s="633"/>
      <c r="AE359" s="634"/>
      <c r="AF359" s="522" t="s">
        <v>3</v>
      </c>
      <c r="AG359" s="523"/>
      <c r="AH359" s="523"/>
      <c r="AI359" s="524"/>
      <c r="AJ359" s="465">
        <f>IF(V356="",0,V356-AJ357)</f>
        <v>0</v>
      </c>
      <c r="AK359" s="466"/>
      <c r="AL359" s="466"/>
      <c r="AM359" s="466"/>
      <c r="AN359" s="466"/>
      <c r="AO359" s="466"/>
      <c r="AP359" s="467"/>
    </row>
    <row r="360" spans="2:42" ht="10.5">
      <c r="B360" s="644" t="s">
        <v>21</v>
      </c>
      <c r="C360" s="616"/>
      <c r="D360" s="616"/>
      <c r="E360" s="616" t="s">
        <v>20</v>
      </c>
      <c r="F360" s="616"/>
      <c r="G360" s="616"/>
      <c r="H360" s="616"/>
      <c r="I360" s="616"/>
      <c r="J360" s="616"/>
      <c r="K360" s="616"/>
      <c r="L360" s="616"/>
      <c r="M360" s="616"/>
      <c r="N360" s="616"/>
      <c r="O360" s="616"/>
      <c r="P360" s="645"/>
      <c r="Q360" s="646" t="s">
        <v>19</v>
      </c>
      <c r="R360" s="647"/>
      <c r="S360" s="647"/>
      <c r="T360" s="647"/>
      <c r="U360" s="648" t="s">
        <v>18</v>
      </c>
      <c r="V360" s="648"/>
      <c r="W360" s="648"/>
      <c r="X360" s="648"/>
      <c r="Y360" s="615" t="s">
        <v>16</v>
      </c>
      <c r="Z360" s="616"/>
      <c r="AA360" s="616"/>
      <c r="AB360" s="617"/>
      <c r="AC360" s="617"/>
      <c r="AD360" s="617"/>
      <c r="AE360" s="617"/>
      <c r="AF360" s="616"/>
      <c r="AG360" s="618"/>
      <c r="AH360" s="192"/>
      <c r="AI360" s="4" t="s">
        <v>17</v>
      </c>
      <c r="AJ360" s="5"/>
      <c r="AK360" s="5"/>
      <c r="AL360" s="5"/>
      <c r="AM360" s="5"/>
      <c r="AN360" s="5"/>
      <c r="AO360" s="5"/>
      <c r="AP360" s="46"/>
    </row>
    <row r="361" spans="2:42" ht="18" customHeight="1">
      <c r="B361" s="592">
        <f>+IF('請求入力欄'!D358="","",'請求入力欄'!D358)</f>
      </c>
      <c r="C361" s="593"/>
      <c r="D361" s="594"/>
      <c r="E361" s="204"/>
      <c r="F361" s="601">
        <f>+IF('請求入力欄'!K358="","",'請求入力欄'!K358)</f>
      </c>
      <c r="G361" s="601"/>
      <c r="H361" s="601"/>
      <c r="I361" s="601"/>
      <c r="J361" s="601"/>
      <c r="K361" s="601"/>
      <c r="L361" s="601"/>
      <c r="M361" s="601"/>
      <c r="N361" s="601"/>
      <c r="O361" s="601"/>
      <c r="P361" s="205"/>
      <c r="Q361" s="602">
        <f>+IF('請求入力欄'!L358="","",'請求入力欄'!L358)</f>
      </c>
      <c r="R361" s="598"/>
      <c r="S361" s="598"/>
      <c r="T361" s="598"/>
      <c r="U361" s="595">
        <f>+IF('請求入力欄'!M358="","",'請求入力欄'!M358)</f>
      </c>
      <c r="V361" s="595"/>
      <c r="W361" s="595"/>
      <c r="X361" s="596"/>
      <c r="Y361" s="548">
        <f>+IF('請求入力欄'!N358="","",'請求入力欄'!N358)</f>
      </c>
      <c r="Z361" s="549"/>
      <c r="AA361" s="549"/>
      <c r="AB361" s="549"/>
      <c r="AC361" s="549"/>
      <c r="AD361" s="549"/>
      <c r="AE361" s="549"/>
      <c r="AF361" s="549"/>
      <c r="AG361" s="550"/>
      <c r="AH361" s="48"/>
      <c r="AI361" s="127"/>
      <c r="AJ361" s="127"/>
      <c r="AK361" s="127"/>
      <c r="AL361" s="127"/>
      <c r="AM361" s="127"/>
      <c r="AN361" s="127"/>
      <c r="AO361" s="127"/>
      <c r="AP361" s="47"/>
    </row>
    <row r="362" spans="2:42" ht="18" customHeight="1">
      <c r="B362" s="592">
        <f>+IF('請求入力欄'!D359="","",'請求入力欄'!D359)</f>
      </c>
      <c r="C362" s="593"/>
      <c r="D362" s="594"/>
      <c r="E362" s="204"/>
      <c r="F362" s="601">
        <f>+IF('請求入力欄'!K359="","",'請求入力欄'!K359)</f>
      </c>
      <c r="G362" s="601"/>
      <c r="H362" s="601"/>
      <c r="I362" s="601"/>
      <c r="J362" s="601"/>
      <c r="K362" s="601"/>
      <c r="L362" s="601"/>
      <c r="M362" s="601"/>
      <c r="N362" s="601"/>
      <c r="O362" s="601"/>
      <c r="P362" s="205"/>
      <c r="Q362" s="597">
        <f>+IF('請求入力欄'!L359="","",'請求入力欄'!L359)</f>
      </c>
      <c r="R362" s="598"/>
      <c r="S362" s="598"/>
      <c r="T362" s="598"/>
      <c r="U362" s="595">
        <f>+IF('請求入力欄'!M359="","",'請求入力欄'!M359)</f>
      </c>
      <c r="V362" s="595"/>
      <c r="W362" s="595"/>
      <c r="X362" s="596"/>
      <c r="Y362" s="548">
        <f>+IF('請求入力欄'!N359="","",'請求入力欄'!N359)</f>
      </c>
      <c r="Z362" s="549"/>
      <c r="AA362" s="549"/>
      <c r="AB362" s="549"/>
      <c r="AC362" s="549"/>
      <c r="AD362" s="549"/>
      <c r="AE362" s="549"/>
      <c r="AF362" s="549"/>
      <c r="AG362" s="550"/>
      <c r="AH362" s="48"/>
      <c r="AI362" s="127"/>
      <c r="AJ362" s="127"/>
      <c r="AK362" s="127"/>
      <c r="AL362" s="127"/>
      <c r="AM362" s="127"/>
      <c r="AN362" s="127"/>
      <c r="AO362" s="127"/>
      <c r="AP362" s="47"/>
    </row>
    <row r="363" spans="2:42" ht="18" customHeight="1">
      <c r="B363" s="592">
        <f>+IF('請求入力欄'!D360="","",'請求入力欄'!D360)</f>
      </c>
      <c r="C363" s="593"/>
      <c r="D363" s="594"/>
      <c r="E363" s="204"/>
      <c r="F363" s="601">
        <f>+IF('請求入力欄'!K360="","",'請求入力欄'!K360)</f>
      </c>
      <c r="G363" s="601"/>
      <c r="H363" s="601"/>
      <c r="I363" s="601"/>
      <c r="J363" s="601"/>
      <c r="K363" s="601"/>
      <c r="L363" s="601"/>
      <c r="M363" s="601"/>
      <c r="N363" s="601"/>
      <c r="O363" s="601"/>
      <c r="P363" s="205"/>
      <c r="Q363" s="597">
        <f>+IF('請求入力欄'!L360="","",'請求入力欄'!L360)</f>
      </c>
      <c r="R363" s="598"/>
      <c r="S363" s="598"/>
      <c r="T363" s="598"/>
      <c r="U363" s="595">
        <f>+IF('請求入力欄'!M360="","",'請求入力欄'!M360)</f>
      </c>
      <c r="V363" s="595"/>
      <c r="W363" s="595"/>
      <c r="X363" s="596"/>
      <c r="Y363" s="548">
        <f>+IF('請求入力欄'!N360="","",'請求入力欄'!N360)</f>
      </c>
      <c r="Z363" s="549"/>
      <c r="AA363" s="549"/>
      <c r="AB363" s="549"/>
      <c r="AC363" s="549"/>
      <c r="AD363" s="549"/>
      <c r="AE363" s="549"/>
      <c r="AF363" s="549"/>
      <c r="AG363" s="550"/>
      <c r="AH363" s="48"/>
      <c r="AI363" s="127"/>
      <c r="AJ363" s="127"/>
      <c r="AK363" s="127"/>
      <c r="AL363" s="127"/>
      <c r="AM363" s="127"/>
      <c r="AN363" s="127"/>
      <c r="AO363" s="127"/>
      <c r="AP363" s="47"/>
    </row>
    <row r="364" spans="2:42" ht="18" customHeight="1">
      <c r="B364" s="592">
        <f>+IF('請求入力欄'!D361="","",'請求入力欄'!D361)</f>
      </c>
      <c r="C364" s="593"/>
      <c r="D364" s="594"/>
      <c r="E364" s="204"/>
      <c r="F364" s="601">
        <f>+IF('請求入力欄'!K361="","",'請求入力欄'!K361)</f>
      </c>
      <c r="G364" s="601"/>
      <c r="H364" s="601"/>
      <c r="I364" s="601"/>
      <c r="J364" s="601"/>
      <c r="K364" s="601"/>
      <c r="L364" s="601"/>
      <c r="M364" s="601"/>
      <c r="N364" s="601"/>
      <c r="O364" s="601"/>
      <c r="P364" s="205"/>
      <c r="Q364" s="597">
        <f>+IF('請求入力欄'!L361="","",'請求入力欄'!L361)</f>
      </c>
      <c r="R364" s="598"/>
      <c r="S364" s="598"/>
      <c r="T364" s="598"/>
      <c r="U364" s="595">
        <f>+IF('請求入力欄'!M361="","",'請求入力欄'!M361)</f>
      </c>
      <c r="V364" s="595"/>
      <c r="W364" s="595"/>
      <c r="X364" s="596"/>
      <c r="Y364" s="548">
        <f>+IF('請求入力欄'!N361="","",'請求入力欄'!N361)</f>
      </c>
      <c r="Z364" s="549"/>
      <c r="AA364" s="549"/>
      <c r="AB364" s="549"/>
      <c r="AC364" s="549"/>
      <c r="AD364" s="549"/>
      <c r="AE364" s="549"/>
      <c r="AF364" s="549"/>
      <c r="AG364" s="550"/>
      <c r="AH364" s="48"/>
      <c r="AI364" s="127"/>
      <c r="AJ364" s="127"/>
      <c r="AK364" s="127"/>
      <c r="AL364" s="127"/>
      <c r="AM364" s="127"/>
      <c r="AN364" s="127"/>
      <c r="AO364" s="127"/>
      <c r="AP364" s="47"/>
    </row>
    <row r="365" spans="2:42" ht="18" customHeight="1">
      <c r="B365" s="592">
        <f>+IF('請求入力欄'!D362="","",'請求入力欄'!D362)</f>
      </c>
      <c r="C365" s="593"/>
      <c r="D365" s="594"/>
      <c r="E365" s="204"/>
      <c r="F365" s="601">
        <f>+IF('請求入力欄'!K362="","",'請求入力欄'!K362)</f>
      </c>
      <c r="G365" s="601"/>
      <c r="H365" s="601"/>
      <c r="I365" s="601"/>
      <c r="J365" s="601"/>
      <c r="K365" s="601"/>
      <c r="L365" s="601"/>
      <c r="M365" s="601"/>
      <c r="N365" s="601"/>
      <c r="O365" s="601"/>
      <c r="P365" s="205"/>
      <c r="Q365" s="597">
        <f>+IF('請求入力欄'!L362="","",'請求入力欄'!L362)</f>
      </c>
      <c r="R365" s="598"/>
      <c r="S365" s="598"/>
      <c r="T365" s="598"/>
      <c r="U365" s="595">
        <f>+IF('請求入力欄'!M362="","",'請求入力欄'!M362)</f>
      </c>
      <c r="V365" s="595"/>
      <c r="W365" s="595"/>
      <c r="X365" s="596"/>
      <c r="Y365" s="548">
        <f>+IF('請求入力欄'!N362="","",'請求入力欄'!N362)</f>
      </c>
      <c r="Z365" s="549"/>
      <c r="AA365" s="549"/>
      <c r="AB365" s="549"/>
      <c r="AC365" s="549"/>
      <c r="AD365" s="549"/>
      <c r="AE365" s="549"/>
      <c r="AF365" s="549"/>
      <c r="AG365" s="550"/>
      <c r="AH365" s="48"/>
      <c r="AI365" s="127"/>
      <c r="AJ365" s="127"/>
      <c r="AK365" s="127"/>
      <c r="AL365" s="127"/>
      <c r="AM365" s="127"/>
      <c r="AN365" s="127"/>
      <c r="AO365" s="127"/>
      <c r="AP365" s="47"/>
    </row>
    <row r="366" spans="2:42" ht="18" customHeight="1">
      <c r="B366" s="592">
        <f>+IF('請求入力欄'!D363="","",'請求入力欄'!D363)</f>
      </c>
      <c r="C366" s="593"/>
      <c r="D366" s="594"/>
      <c r="E366" s="204"/>
      <c r="F366" s="601">
        <f>+IF('請求入力欄'!K363="","",'請求入力欄'!K363)</f>
      </c>
      <c r="G366" s="601"/>
      <c r="H366" s="601"/>
      <c r="I366" s="601"/>
      <c r="J366" s="601"/>
      <c r="K366" s="601"/>
      <c r="L366" s="601"/>
      <c r="M366" s="601"/>
      <c r="N366" s="601"/>
      <c r="O366" s="601"/>
      <c r="P366" s="205"/>
      <c r="Q366" s="597">
        <f>+IF('請求入力欄'!L363="","",'請求入力欄'!L363)</f>
      </c>
      <c r="R366" s="598"/>
      <c r="S366" s="598"/>
      <c r="T366" s="598"/>
      <c r="U366" s="595">
        <f>+IF('請求入力欄'!M363="","",'請求入力欄'!M363)</f>
      </c>
      <c r="V366" s="595"/>
      <c r="W366" s="595"/>
      <c r="X366" s="596"/>
      <c r="Y366" s="548">
        <f>+IF('請求入力欄'!N363="","",'請求入力欄'!N363)</f>
      </c>
      <c r="Z366" s="549"/>
      <c r="AA366" s="549"/>
      <c r="AB366" s="549"/>
      <c r="AC366" s="549"/>
      <c r="AD366" s="549"/>
      <c r="AE366" s="549"/>
      <c r="AF366" s="549"/>
      <c r="AG366" s="550"/>
      <c r="AH366" s="48"/>
      <c r="AI366" s="127"/>
      <c r="AJ366" s="127"/>
      <c r="AK366" s="127"/>
      <c r="AL366" s="127"/>
      <c r="AM366" s="127"/>
      <c r="AN366" s="127"/>
      <c r="AO366" s="127"/>
      <c r="AP366" s="47"/>
    </row>
    <row r="367" spans="2:42" ht="18" customHeight="1">
      <c r="B367" s="592">
        <f>+IF('請求入力欄'!D364="","",'請求入力欄'!D364)</f>
      </c>
      <c r="C367" s="593"/>
      <c r="D367" s="594"/>
      <c r="E367" s="204"/>
      <c r="F367" s="601">
        <f>+IF('請求入力欄'!K364="","",'請求入力欄'!K364)</f>
      </c>
      <c r="G367" s="601"/>
      <c r="H367" s="601"/>
      <c r="I367" s="601"/>
      <c r="J367" s="601"/>
      <c r="K367" s="601"/>
      <c r="L367" s="601"/>
      <c r="M367" s="601"/>
      <c r="N367" s="601"/>
      <c r="O367" s="601"/>
      <c r="P367" s="205"/>
      <c r="Q367" s="597">
        <f>+IF('請求入力欄'!L364="","",'請求入力欄'!L364)</f>
      </c>
      <c r="R367" s="598"/>
      <c r="S367" s="598"/>
      <c r="T367" s="598"/>
      <c r="U367" s="595">
        <f>+IF('請求入力欄'!M364="","",'請求入力欄'!M364)</f>
      </c>
      <c r="V367" s="595"/>
      <c r="W367" s="595"/>
      <c r="X367" s="596"/>
      <c r="Y367" s="548">
        <f>+IF('請求入力欄'!N364="","",'請求入力欄'!N364)</f>
      </c>
      <c r="Z367" s="549"/>
      <c r="AA367" s="549"/>
      <c r="AB367" s="549"/>
      <c r="AC367" s="549"/>
      <c r="AD367" s="549"/>
      <c r="AE367" s="549"/>
      <c r="AF367" s="549"/>
      <c r="AG367" s="550"/>
      <c r="AH367" s="48"/>
      <c r="AI367" s="127"/>
      <c r="AJ367" s="127"/>
      <c r="AK367" s="127"/>
      <c r="AL367" s="127"/>
      <c r="AM367" s="127"/>
      <c r="AN367" s="127"/>
      <c r="AO367" s="127"/>
      <c r="AP367" s="47"/>
    </row>
    <row r="368" spans="2:42" ht="18" customHeight="1">
      <c r="B368" s="592">
        <f>+IF('請求入力欄'!D365="","",'請求入力欄'!D365)</f>
      </c>
      <c r="C368" s="593"/>
      <c r="D368" s="594"/>
      <c r="E368" s="206"/>
      <c r="F368" s="601">
        <f>+IF('請求入力欄'!K365="","",'請求入力欄'!K365)</f>
      </c>
      <c r="G368" s="601"/>
      <c r="H368" s="601"/>
      <c r="I368" s="601"/>
      <c r="J368" s="601"/>
      <c r="K368" s="601"/>
      <c r="L368" s="601"/>
      <c r="M368" s="601"/>
      <c r="N368" s="601"/>
      <c r="O368" s="601"/>
      <c r="P368" s="207"/>
      <c r="Q368" s="597">
        <f>+IF('請求入力欄'!L365="","",'請求入力欄'!L365)</f>
      </c>
      <c r="R368" s="598"/>
      <c r="S368" s="598"/>
      <c r="T368" s="598"/>
      <c r="U368" s="595">
        <f>+IF('請求入力欄'!M365="","",'請求入力欄'!M365)</f>
      </c>
      <c r="V368" s="595"/>
      <c r="W368" s="595"/>
      <c r="X368" s="596"/>
      <c r="Y368" s="548">
        <f>+IF('請求入力欄'!N365="","",'請求入力欄'!N365)</f>
      </c>
      <c r="Z368" s="549"/>
      <c r="AA368" s="549"/>
      <c r="AB368" s="549"/>
      <c r="AC368" s="549"/>
      <c r="AD368" s="549"/>
      <c r="AE368" s="549"/>
      <c r="AF368" s="549"/>
      <c r="AG368" s="550"/>
      <c r="AH368" s="54"/>
      <c r="AI368" s="4"/>
      <c r="AJ368" s="4"/>
      <c r="AK368" s="4"/>
      <c r="AL368" s="4"/>
      <c r="AM368" s="4"/>
      <c r="AN368" s="4"/>
      <c r="AO368" s="4"/>
      <c r="AP368" s="45"/>
    </row>
    <row r="369" spans="2:42" ht="18" customHeight="1">
      <c r="B369" s="592">
        <f>+IF('請求入力欄'!D366="","",'請求入力欄'!D366)</f>
      </c>
      <c r="C369" s="593"/>
      <c r="D369" s="594"/>
      <c r="E369" s="204"/>
      <c r="F369" s="601">
        <f>+IF('請求入力欄'!K366="","",'請求入力欄'!K366)</f>
      </c>
      <c r="G369" s="601"/>
      <c r="H369" s="601"/>
      <c r="I369" s="601"/>
      <c r="J369" s="601"/>
      <c r="K369" s="601"/>
      <c r="L369" s="601"/>
      <c r="M369" s="601"/>
      <c r="N369" s="601"/>
      <c r="O369" s="601"/>
      <c r="P369" s="205"/>
      <c r="Q369" s="597">
        <f>+IF('請求入力欄'!L366="","",'請求入力欄'!L366)</f>
      </c>
      <c r="R369" s="598"/>
      <c r="S369" s="598"/>
      <c r="T369" s="598"/>
      <c r="U369" s="595">
        <f>+IF('請求入力欄'!M366="","",'請求入力欄'!M366)</f>
      </c>
      <c r="V369" s="595"/>
      <c r="W369" s="595"/>
      <c r="X369" s="596"/>
      <c r="Y369" s="548">
        <f>+IF('請求入力欄'!N366="","",'請求入力欄'!N366)</f>
      </c>
      <c r="Z369" s="549"/>
      <c r="AA369" s="549"/>
      <c r="AB369" s="549"/>
      <c r="AC369" s="549"/>
      <c r="AD369" s="549"/>
      <c r="AE369" s="549"/>
      <c r="AF369" s="549"/>
      <c r="AG369" s="550"/>
      <c r="AH369" s="48"/>
      <c r="AI369" s="127"/>
      <c r="AJ369" s="127"/>
      <c r="AK369" s="127"/>
      <c r="AL369" s="127"/>
      <c r="AM369" s="127"/>
      <c r="AN369" s="127"/>
      <c r="AO369" s="127"/>
      <c r="AP369" s="47"/>
    </row>
    <row r="370" spans="2:42" ht="26.25" customHeight="1">
      <c r="B370" s="40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442" t="s">
        <v>248</v>
      </c>
      <c r="R370" s="443"/>
      <c r="S370" s="443"/>
      <c r="T370" s="444"/>
      <c r="U370" s="51" t="s">
        <v>2</v>
      </c>
      <c r="V370" s="52"/>
      <c r="W370" s="52"/>
      <c r="X370" s="53"/>
      <c r="Y370" s="490">
        <f>SUM(Y361:AG369)</f>
        <v>0</v>
      </c>
      <c r="Z370" s="491"/>
      <c r="AA370" s="491"/>
      <c r="AB370" s="491"/>
      <c r="AC370" s="491"/>
      <c r="AD370" s="491"/>
      <c r="AE370" s="491"/>
      <c r="AF370" s="491"/>
      <c r="AG370" s="492"/>
      <c r="AH370" s="496" t="s">
        <v>32</v>
      </c>
      <c r="AI370" s="496"/>
      <c r="AJ370" s="496"/>
      <c r="AK370" s="496"/>
      <c r="AL370" s="496"/>
      <c r="AM370" s="496"/>
      <c r="AN370" s="496"/>
      <c r="AO370" s="496"/>
      <c r="AP370" s="497"/>
    </row>
    <row r="371" spans="2:42" ht="26.25" customHeight="1" thickBot="1">
      <c r="B371" s="41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"/>
      <c r="N371" s="4"/>
      <c r="O371" s="4"/>
      <c r="P371" s="4"/>
      <c r="Q371" s="261"/>
      <c r="R371" s="445">
        <f>'請求入力欄'!K368</f>
        <v>0.08</v>
      </c>
      <c r="S371" s="445"/>
      <c r="T371" s="446"/>
      <c r="U371" s="72" t="s">
        <v>29</v>
      </c>
      <c r="V371" s="73"/>
      <c r="W371" s="73"/>
      <c r="X371" s="74"/>
      <c r="Y371" s="493">
        <f>ROUNDDOWN(Y370*R371,0)</f>
        <v>0</v>
      </c>
      <c r="Z371" s="494"/>
      <c r="AA371" s="494"/>
      <c r="AB371" s="494"/>
      <c r="AC371" s="494"/>
      <c r="AD371" s="494"/>
      <c r="AE371" s="494"/>
      <c r="AF371" s="494"/>
      <c r="AG371" s="495"/>
      <c r="AH371" s="498">
        <f>SUM(Y370:AG371)</f>
        <v>0</v>
      </c>
      <c r="AI371" s="499"/>
      <c r="AJ371" s="499"/>
      <c r="AK371" s="499"/>
      <c r="AL371" s="499"/>
      <c r="AM371" s="499"/>
      <c r="AN371" s="499"/>
      <c r="AO371" s="499"/>
      <c r="AP371" s="500"/>
    </row>
    <row r="372" spans="2:42" ht="17.25" customHeight="1" thickTop="1">
      <c r="B372" s="568" t="s">
        <v>27</v>
      </c>
      <c r="C372" s="39"/>
      <c r="D372" s="4"/>
      <c r="E372" s="4"/>
      <c r="F372" s="4"/>
      <c r="G372" s="4"/>
      <c r="H372" s="4"/>
      <c r="I372" s="4"/>
      <c r="J372" s="4"/>
      <c r="K372" s="4"/>
      <c r="L372" s="4"/>
      <c r="M372" s="569" t="s">
        <v>28</v>
      </c>
      <c r="N372" s="570"/>
      <c r="O372" s="570"/>
      <c r="P372" s="570"/>
      <c r="Q372" s="570"/>
      <c r="R372" s="570"/>
      <c r="S372" s="570"/>
      <c r="T372" s="570"/>
      <c r="U372" s="570"/>
      <c r="V372" s="570" t="s">
        <v>29</v>
      </c>
      <c r="W372" s="570"/>
      <c r="X372" s="570"/>
      <c r="Y372" s="571"/>
      <c r="Z372" s="571"/>
      <c r="AA372" s="571"/>
      <c r="AB372" s="571"/>
      <c r="AC372" s="572"/>
      <c r="AD372" s="573" t="s">
        <v>30</v>
      </c>
      <c r="AE372" s="574"/>
      <c r="AF372" s="574"/>
      <c r="AG372" s="575"/>
      <c r="AH372" s="44"/>
      <c r="AI372" s="43"/>
      <c r="AJ372" s="60"/>
      <c r="AK372" s="132"/>
      <c r="AL372" s="43"/>
      <c r="AM372" s="60"/>
      <c r="AN372" s="132"/>
      <c r="AO372" s="59"/>
      <c r="AP372" s="60"/>
    </row>
    <row r="373" spans="2:42" ht="17.25" customHeight="1">
      <c r="B373" s="568"/>
      <c r="C373" s="14"/>
      <c r="D373" s="6"/>
      <c r="E373" s="6" t="s">
        <v>22</v>
      </c>
      <c r="F373" s="6"/>
      <c r="G373" s="6"/>
      <c r="H373" s="6"/>
      <c r="I373" s="6"/>
      <c r="J373" s="6"/>
      <c r="K373" s="6"/>
      <c r="L373" s="6" t="s">
        <v>24</v>
      </c>
      <c r="M373" s="576"/>
      <c r="N373" s="447"/>
      <c r="O373" s="512"/>
      <c r="P373" s="514"/>
      <c r="Q373" s="447"/>
      <c r="R373" s="512"/>
      <c r="S373" s="514"/>
      <c r="T373" s="447"/>
      <c r="U373" s="512"/>
      <c r="V373" s="514"/>
      <c r="W373" s="512"/>
      <c r="X373" s="514"/>
      <c r="Y373" s="447"/>
      <c r="Z373" s="512"/>
      <c r="AA373" s="514"/>
      <c r="AB373" s="447"/>
      <c r="AC373" s="533"/>
      <c r="AD373" s="578" t="s">
        <v>31</v>
      </c>
      <c r="AE373" s="579"/>
      <c r="AF373" s="579"/>
      <c r="AG373" s="580"/>
      <c r="AH373" s="35"/>
      <c r="AI373" s="79"/>
      <c r="AJ373" s="61"/>
      <c r="AK373" s="133"/>
      <c r="AL373" s="79"/>
      <c r="AM373" s="61"/>
      <c r="AN373" s="133"/>
      <c r="AO373" s="79"/>
      <c r="AP373" s="61"/>
    </row>
    <row r="374" spans="2:42" ht="17.25" customHeight="1" thickBot="1">
      <c r="B374" s="568"/>
      <c r="C374" s="126" t="s">
        <v>80</v>
      </c>
      <c r="D374" s="5"/>
      <c r="E374" s="5"/>
      <c r="F374" s="5"/>
      <c r="G374" s="5"/>
      <c r="H374" s="5"/>
      <c r="I374" s="5"/>
      <c r="J374" s="5"/>
      <c r="K374" s="5"/>
      <c r="L374" s="5"/>
      <c r="M374" s="577"/>
      <c r="N374" s="448"/>
      <c r="O374" s="513"/>
      <c r="P374" s="515"/>
      <c r="Q374" s="448"/>
      <c r="R374" s="513"/>
      <c r="S374" s="515"/>
      <c r="T374" s="448"/>
      <c r="U374" s="513"/>
      <c r="V374" s="515"/>
      <c r="W374" s="513"/>
      <c r="X374" s="515"/>
      <c r="Y374" s="448"/>
      <c r="Z374" s="513"/>
      <c r="AA374" s="515"/>
      <c r="AB374" s="448"/>
      <c r="AC374" s="534"/>
      <c r="AD374" s="581" t="s">
        <v>2</v>
      </c>
      <c r="AE374" s="582"/>
      <c r="AF374" s="582"/>
      <c r="AG374" s="583"/>
      <c r="AH374" s="35"/>
      <c r="AI374" s="79"/>
      <c r="AJ374" s="61"/>
      <c r="AK374" s="133"/>
      <c r="AL374" s="79"/>
      <c r="AM374" s="61"/>
      <c r="AN374" s="133"/>
      <c r="AO374" s="79"/>
      <c r="AP374" s="61"/>
    </row>
    <row r="375" spans="2:42" ht="17.25" customHeight="1">
      <c r="B375" s="568"/>
      <c r="C375" s="34"/>
      <c r="D375" s="4"/>
      <c r="E375" s="4"/>
      <c r="F375" s="4"/>
      <c r="G375" s="4"/>
      <c r="H375" s="4"/>
      <c r="I375" s="4"/>
      <c r="J375" s="4"/>
      <c r="K375" s="4"/>
      <c r="L375" s="55"/>
      <c r="M375" s="584" t="s">
        <v>42</v>
      </c>
      <c r="N375" s="585"/>
      <c r="O375" s="585"/>
      <c r="P375" s="585"/>
      <c r="Q375" s="586" t="s">
        <v>43</v>
      </c>
      <c r="R375" s="587"/>
      <c r="S375" s="587"/>
      <c r="T375" s="587"/>
      <c r="U375" s="588" t="s">
        <v>52</v>
      </c>
      <c r="V375" s="587"/>
      <c r="W375" s="587"/>
      <c r="X375" s="587"/>
      <c r="Y375" s="587"/>
      <c r="Z375" s="587"/>
      <c r="AA375" s="587"/>
      <c r="AB375" s="587"/>
      <c r="AC375" s="587"/>
      <c r="AD375" s="589" t="s">
        <v>3</v>
      </c>
      <c r="AE375" s="590"/>
      <c r="AF375" s="590"/>
      <c r="AG375" s="591"/>
      <c r="AH375" s="58"/>
      <c r="AI375" s="57"/>
      <c r="AJ375" s="62"/>
      <c r="AK375" s="134"/>
      <c r="AL375" s="57"/>
      <c r="AM375" s="62"/>
      <c r="AN375" s="134"/>
      <c r="AO375" s="57"/>
      <c r="AP375" s="62"/>
    </row>
    <row r="376" spans="2:42" ht="19.5" customHeight="1">
      <c r="B376" s="563" t="s">
        <v>21</v>
      </c>
      <c r="C376" s="564"/>
      <c r="D376" s="565"/>
      <c r="E376" s="551" t="s">
        <v>16</v>
      </c>
      <c r="F376" s="552"/>
      <c r="G376" s="552"/>
      <c r="H376" s="552"/>
      <c r="I376" s="552"/>
      <c r="J376" s="552"/>
      <c r="K376" s="552"/>
      <c r="L376" s="552"/>
      <c r="M376" s="553" t="s">
        <v>44</v>
      </c>
      <c r="N376" s="554"/>
      <c r="O376" s="554"/>
      <c r="P376" s="554"/>
      <c r="Q376" s="555"/>
      <c r="R376" s="525"/>
      <c r="S376" s="525"/>
      <c r="T376" s="525"/>
      <c r="U376" s="559" t="s">
        <v>53</v>
      </c>
      <c r="V376" s="525"/>
      <c r="W376" s="525"/>
      <c r="X376" s="525"/>
      <c r="Y376" s="510"/>
      <c r="Z376" s="511"/>
      <c r="AA376" s="511"/>
      <c r="AB376" s="511"/>
      <c r="AC376" s="511"/>
      <c r="AD376" s="529">
        <v>4120</v>
      </c>
      <c r="AE376" s="530"/>
      <c r="AF376" s="530"/>
      <c r="AG376" s="531" t="s">
        <v>60</v>
      </c>
      <c r="AH376" s="531"/>
      <c r="AI376" s="531"/>
      <c r="AJ376" s="532"/>
      <c r="AK376" s="56"/>
      <c r="AL376" s="33"/>
      <c r="AM376" s="33"/>
      <c r="AN376" s="33"/>
      <c r="AO376" s="33"/>
      <c r="AP376" s="63"/>
    </row>
    <row r="377" spans="2:42" ht="19.5" customHeight="1">
      <c r="B377" s="551"/>
      <c r="C377" s="552"/>
      <c r="D377" s="552"/>
      <c r="E377" s="70"/>
      <c r="F377" s="130"/>
      <c r="G377" s="130"/>
      <c r="H377" s="130"/>
      <c r="I377" s="130"/>
      <c r="J377" s="130"/>
      <c r="K377" s="130"/>
      <c r="L377" s="50"/>
      <c r="M377" s="553" t="s">
        <v>45</v>
      </c>
      <c r="N377" s="554"/>
      <c r="O377" s="554"/>
      <c r="P377" s="554"/>
      <c r="Q377" s="555"/>
      <c r="R377" s="525"/>
      <c r="S377" s="525"/>
      <c r="T377" s="525"/>
      <c r="U377" s="559" t="s">
        <v>54</v>
      </c>
      <c r="V377" s="525"/>
      <c r="W377" s="525"/>
      <c r="X377" s="525"/>
      <c r="Y377" s="510"/>
      <c r="Z377" s="511"/>
      <c r="AA377" s="511"/>
      <c r="AB377" s="511"/>
      <c r="AC377" s="511"/>
      <c r="AD377" s="538">
        <v>4140</v>
      </c>
      <c r="AE377" s="539"/>
      <c r="AF377" s="539"/>
      <c r="AG377" s="470" t="s">
        <v>61</v>
      </c>
      <c r="AH377" s="470"/>
      <c r="AI377" s="470"/>
      <c r="AJ377" s="471"/>
      <c r="AK377" s="15"/>
      <c r="AL377" s="16"/>
      <c r="AM377" s="16"/>
      <c r="AN377" s="16"/>
      <c r="AO377" s="16"/>
      <c r="AP377" s="64"/>
    </row>
    <row r="378" spans="2:42" ht="19.5" customHeight="1">
      <c r="B378" s="551"/>
      <c r="C378" s="552"/>
      <c r="D378" s="552"/>
      <c r="E378" s="70"/>
      <c r="F378" s="130"/>
      <c r="G378" s="130"/>
      <c r="H378" s="130"/>
      <c r="I378" s="130"/>
      <c r="J378" s="130"/>
      <c r="K378" s="130"/>
      <c r="L378" s="50"/>
      <c r="M378" s="553" t="s">
        <v>46</v>
      </c>
      <c r="N378" s="554"/>
      <c r="O378" s="554"/>
      <c r="P378" s="554"/>
      <c r="Q378" s="555"/>
      <c r="R378" s="525"/>
      <c r="S378" s="525"/>
      <c r="T378" s="525"/>
      <c r="U378" s="559" t="s">
        <v>55</v>
      </c>
      <c r="V378" s="525"/>
      <c r="W378" s="525"/>
      <c r="X378" s="525"/>
      <c r="Y378" s="510"/>
      <c r="Z378" s="511"/>
      <c r="AA378" s="511"/>
      <c r="AB378" s="511"/>
      <c r="AC378" s="511"/>
      <c r="AD378" s="566">
        <v>4150</v>
      </c>
      <c r="AE378" s="567"/>
      <c r="AF378" s="567"/>
      <c r="AG378" s="472" t="s">
        <v>62</v>
      </c>
      <c r="AH378" s="472"/>
      <c r="AI378" s="472"/>
      <c r="AJ378" s="473"/>
      <c r="AK378" s="17"/>
      <c r="AL378" s="18"/>
      <c r="AM378" s="18"/>
      <c r="AN378" s="18"/>
      <c r="AO378" s="18"/>
      <c r="AP378" s="65"/>
    </row>
    <row r="379" spans="2:42" ht="19.5" customHeight="1">
      <c r="B379" s="551"/>
      <c r="C379" s="552"/>
      <c r="D379" s="552"/>
      <c r="E379" s="70"/>
      <c r="F379" s="130"/>
      <c r="G379" s="130"/>
      <c r="H379" s="130"/>
      <c r="I379" s="130"/>
      <c r="J379" s="130"/>
      <c r="K379" s="130"/>
      <c r="L379" s="50"/>
      <c r="M379" s="553" t="s">
        <v>47</v>
      </c>
      <c r="N379" s="554"/>
      <c r="O379" s="554"/>
      <c r="P379" s="554"/>
      <c r="Q379" s="555"/>
      <c r="R379" s="525"/>
      <c r="S379" s="525"/>
      <c r="T379" s="525"/>
      <c r="U379" s="559" t="s">
        <v>56</v>
      </c>
      <c r="V379" s="525"/>
      <c r="W379" s="525"/>
      <c r="X379" s="525"/>
      <c r="Y379" s="526"/>
      <c r="Z379" s="526"/>
      <c r="AA379" s="526"/>
      <c r="AB379" s="526"/>
      <c r="AC379" s="526"/>
      <c r="AD379" s="19"/>
      <c r="AE379" s="19"/>
      <c r="AF379" s="19"/>
      <c r="AG379" s="19"/>
      <c r="AH379" s="19"/>
      <c r="AI379" s="19"/>
      <c r="AJ379" s="20"/>
      <c r="AK379" s="560" t="s">
        <v>63</v>
      </c>
      <c r="AL379" s="561"/>
      <c r="AM379" s="561" t="s">
        <v>64</v>
      </c>
      <c r="AN379" s="561"/>
      <c r="AO379" s="561" t="s">
        <v>65</v>
      </c>
      <c r="AP379" s="562"/>
    </row>
    <row r="380" spans="2:42" ht="19.5" customHeight="1">
      <c r="B380" s="551"/>
      <c r="C380" s="552"/>
      <c r="D380" s="552"/>
      <c r="E380" s="70"/>
      <c r="F380" s="130"/>
      <c r="G380" s="130"/>
      <c r="H380" s="130"/>
      <c r="I380" s="130"/>
      <c r="J380" s="130"/>
      <c r="K380" s="130"/>
      <c r="L380" s="50"/>
      <c r="M380" s="553" t="s">
        <v>48</v>
      </c>
      <c r="N380" s="554"/>
      <c r="O380" s="554"/>
      <c r="P380" s="554"/>
      <c r="Q380" s="555"/>
      <c r="R380" s="525"/>
      <c r="S380" s="525"/>
      <c r="T380" s="525"/>
      <c r="U380" s="559" t="s">
        <v>57</v>
      </c>
      <c r="V380" s="525"/>
      <c r="W380" s="525"/>
      <c r="X380" s="525"/>
      <c r="Y380" s="526"/>
      <c r="Z380" s="526"/>
      <c r="AA380" s="526"/>
      <c r="AB380" s="526"/>
      <c r="AC380" s="526"/>
      <c r="AD380" s="21"/>
      <c r="AE380" s="21"/>
      <c r="AF380" s="21"/>
      <c r="AG380" s="21"/>
      <c r="AH380" s="21"/>
      <c r="AI380" s="21"/>
      <c r="AJ380" s="22"/>
      <c r="AK380" s="474">
        <v>0</v>
      </c>
      <c r="AL380" s="468"/>
      <c r="AM380" s="468">
        <v>4</v>
      </c>
      <c r="AN380" s="468"/>
      <c r="AO380" s="468">
        <v>0</v>
      </c>
      <c r="AP380" s="469"/>
    </row>
    <row r="381" spans="2:42" ht="19.5" customHeight="1">
      <c r="B381" s="551"/>
      <c r="C381" s="552"/>
      <c r="D381" s="552"/>
      <c r="E381" s="70"/>
      <c r="F381" s="130"/>
      <c r="G381" s="130"/>
      <c r="H381" s="130"/>
      <c r="I381" s="130"/>
      <c r="J381" s="130"/>
      <c r="K381" s="130"/>
      <c r="L381" s="50"/>
      <c r="M381" s="553" t="s">
        <v>49</v>
      </c>
      <c r="N381" s="554"/>
      <c r="O381" s="554"/>
      <c r="P381" s="554"/>
      <c r="Q381" s="555"/>
      <c r="R381" s="525"/>
      <c r="S381" s="525"/>
      <c r="T381" s="525"/>
      <c r="U381" s="559" t="s">
        <v>58</v>
      </c>
      <c r="V381" s="525"/>
      <c r="W381" s="525"/>
      <c r="X381" s="525"/>
      <c r="Y381" s="526"/>
      <c r="Z381" s="526"/>
      <c r="AA381" s="526"/>
      <c r="AB381" s="526"/>
      <c r="AC381" s="526"/>
      <c r="AD381" s="21"/>
      <c r="AE381" s="21"/>
      <c r="AF381" s="21"/>
      <c r="AG381" s="21"/>
      <c r="AH381" s="21"/>
      <c r="AI381" s="21"/>
      <c r="AJ381" s="22"/>
      <c r="AK381" s="474">
        <v>1</v>
      </c>
      <c r="AL381" s="468"/>
      <c r="AM381" s="468">
        <v>6</v>
      </c>
      <c r="AN381" s="468"/>
      <c r="AO381" s="468">
        <v>1</v>
      </c>
      <c r="AP381" s="469"/>
    </row>
    <row r="382" spans="2:42" ht="19.5" customHeight="1">
      <c r="B382" s="551"/>
      <c r="C382" s="552"/>
      <c r="D382" s="552"/>
      <c r="E382" s="70"/>
      <c r="F382" s="130"/>
      <c r="G382" s="130"/>
      <c r="H382" s="130"/>
      <c r="I382" s="130"/>
      <c r="J382" s="130"/>
      <c r="K382" s="130"/>
      <c r="L382" s="50"/>
      <c r="M382" s="553" t="s">
        <v>258</v>
      </c>
      <c r="N382" s="554"/>
      <c r="O382" s="554"/>
      <c r="P382" s="554"/>
      <c r="Q382" s="555"/>
      <c r="R382" s="525"/>
      <c r="S382" s="525"/>
      <c r="T382" s="525"/>
      <c r="U382" s="559" t="s">
        <v>59</v>
      </c>
      <c r="V382" s="525"/>
      <c r="W382" s="525"/>
      <c r="X382" s="525"/>
      <c r="Y382" s="526"/>
      <c r="Z382" s="526"/>
      <c r="AA382" s="526"/>
      <c r="AB382" s="526"/>
      <c r="AC382" s="526"/>
      <c r="AD382" s="21"/>
      <c r="AE382" s="21"/>
      <c r="AF382" s="21"/>
      <c r="AG382" s="21"/>
      <c r="AH382" s="21"/>
      <c r="AI382" s="21"/>
      <c r="AJ382" s="22"/>
      <c r="AK382" s="474">
        <v>2</v>
      </c>
      <c r="AL382" s="468"/>
      <c r="AM382" s="468">
        <v>7</v>
      </c>
      <c r="AN382" s="468"/>
      <c r="AO382" s="468">
        <v>2</v>
      </c>
      <c r="AP382" s="469"/>
    </row>
    <row r="383" spans="2:42" ht="19.5" customHeight="1">
      <c r="B383" s="551"/>
      <c r="C383" s="552"/>
      <c r="D383" s="552"/>
      <c r="E383" s="70"/>
      <c r="F383" s="130"/>
      <c r="G383" s="130"/>
      <c r="H383" s="130"/>
      <c r="I383" s="130"/>
      <c r="J383" s="130"/>
      <c r="K383" s="130"/>
      <c r="L383" s="50"/>
      <c r="M383" s="553" t="s">
        <v>50</v>
      </c>
      <c r="N383" s="554"/>
      <c r="O383" s="554"/>
      <c r="P383" s="554"/>
      <c r="Q383" s="555"/>
      <c r="R383" s="525"/>
      <c r="S383" s="525"/>
      <c r="T383" s="525"/>
      <c r="U383" s="525"/>
      <c r="V383" s="525"/>
      <c r="W383" s="525"/>
      <c r="X383" s="525"/>
      <c r="Y383" s="526"/>
      <c r="Z383" s="526"/>
      <c r="AA383" s="526"/>
      <c r="AB383" s="526"/>
      <c r="AC383" s="526"/>
      <c r="AD383" s="21"/>
      <c r="AE383" s="21"/>
      <c r="AF383" s="21"/>
      <c r="AG383" s="21"/>
      <c r="AH383" s="21"/>
      <c r="AI383" s="21"/>
      <c r="AJ383" s="22"/>
      <c r="AK383" s="474"/>
      <c r="AL383" s="468"/>
      <c r="AM383" s="468"/>
      <c r="AN383" s="468"/>
      <c r="AO383" s="468">
        <v>4</v>
      </c>
      <c r="AP383" s="469"/>
    </row>
    <row r="384" spans="2:42" ht="19.5" customHeight="1">
      <c r="B384" s="551"/>
      <c r="C384" s="552"/>
      <c r="D384" s="552"/>
      <c r="E384" s="70"/>
      <c r="F384" s="130"/>
      <c r="G384" s="130"/>
      <c r="H384" s="130"/>
      <c r="I384" s="130"/>
      <c r="J384" s="130"/>
      <c r="K384" s="130"/>
      <c r="L384" s="50"/>
      <c r="M384" s="556"/>
      <c r="N384" s="554"/>
      <c r="O384" s="554"/>
      <c r="P384" s="554"/>
      <c r="Q384" s="555"/>
      <c r="R384" s="525"/>
      <c r="S384" s="525"/>
      <c r="T384" s="525"/>
      <c r="U384" s="525"/>
      <c r="V384" s="525"/>
      <c r="W384" s="525"/>
      <c r="X384" s="525"/>
      <c r="Y384" s="526"/>
      <c r="Z384" s="526"/>
      <c r="AA384" s="526"/>
      <c r="AB384" s="526"/>
      <c r="AC384" s="526"/>
      <c r="AD384" s="21"/>
      <c r="AE384" s="21"/>
      <c r="AF384" s="21"/>
      <c r="AG384" s="21"/>
      <c r="AH384" s="21"/>
      <c r="AI384" s="21"/>
      <c r="AJ384" s="22"/>
      <c r="AK384" s="474"/>
      <c r="AL384" s="468"/>
      <c r="AM384" s="468"/>
      <c r="AN384" s="468"/>
      <c r="AO384" s="468">
        <v>5</v>
      </c>
      <c r="AP384" s="469"/>
    </row>
    <row r="385" spans="2:42" ht="19.5" customHeight="1">
      <c r="B385" s="551"/>
      <c r="C385" s="552"/>
      <c r="D385" s="552"/>
      <c r="E385" s="70"/>
      <c r="F385" s="130"/>
      <c r="G385" s="130"/>
      <c r="H385" s="130"/>
      <c r="I385" s="130"/>
      <c r="J385" s="130"/>
      <c r="K385" s="130"/>
      <c r="L385" s="50"/>
      <c r="M385" s="553"/>
      <c r="N385" s="554"/>
      <c r="O385" s="554"/>
      <c r="P385" s="554"/>
      <c r="Q385" s="555"/>
      <c r="R385" s="525"/>
      <c r="S385" s="525"/>
      <c r="T385" s="525"/>
      <c r="U385" s="525"/>
      <c r="V385" s="525"/>
      <c r="W385" s="525"/>
      <c r="X385" s="525"/>
      <c r="Y385" s="526"/>
      <c r="Z385" s="526"/>
      <c r="AA385" s="526"/>
      <c r="AB385" s="526"/>
      <c r="AC385" s="526"/>
      <c r="AD385" s="21"/>
      <c r="AE385" s="21"/>
      <c r="AF385" s="21"/>
      <c r="AG385" s="21"/>
      <c r="AH385" s="21"/>
      <c r="AI385" s="21"/>
      <c r="AJ385" s="22"/>
      <c r="AK385" s="474"/>
      <c r="AL385" s="468"/>
      <c r="AM385" s="468"/>
      <c r="AN385" s="468"/>
      <c r="AO385" s="468"/>
      <c r="AP385" s="469"/>
    </row>
    <row r="386" spans="2:42" ht="19.5" customHeight="1">
      <c r="B386" s="540" t="s">
        <v>2</v>
      </c>
      <c r="C386" s="541"/>
      <c r="D386" s="541"/>
      <c r="E386" s="71"/>
      <c r="F386" s="66"/>
      <c r="G386" s="66"/>
      <c r="H386" s="66"/>
      <c r="I386" s="66"/>
      <c r="J386" s="66"/>
      <c r="K386" s="66"/>
      <c r="L386" s="67"/>
      <c r="M386" s="542" t="s">
        <v>51</v>
      </c>
      <c r="N386" s="543"/>
      <c r="O386" s="543"/>
      <c r="P386" s="543"/>
      <c r="Q386" s="544"/>
      <c r="R386" s="545"/>
      <c r="S386" s="545"/>
      <c r="T386" s="545"/>
      <c r="U386" s="545"/>
      <c r="V386" s="545"/>
      <c r="W386" s="545"/>
      <c r="X386" s="545"/>
      <c r="Y386" s="546"/>
      <c r="Z386" s="546"/>
      <c r="AA386" s="546"/>
      <c r="AB386" s="546"/>
      <c r="AC386" s="546"/>
      <c r="AD386" s="23"/>
      <c r="AE386" s="23"/>
      <c r="AF386" s="23"/>
      <c r="AG386" s="23"/>
      <c r="AH386" s="23"/>
      <c r="AI386" s="23"/>
      <c r="AJ386" s="24"/>
      <c r="AK386" s="547"/>
      <c r="AL386" s="527"/>
      <c r="AM386" s="527"/>
      <c r="AN386" s="527"/>
      <c r="AO386" s="527"/>
      <c r="AP386" s="528"/>
    </row>
    <row r="387" spans="2:42" ht="12" customHeight="1">
      <c r="B387" s="68" t="s">
        <v>17</v>
      </c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69"/>
      <c r="AD387" s="9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215"/>
    </row>
    <row r="388" spans="2:42" ht="12" customHeight="1">
      <c r="B388" s="11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12"/>
      <c r="AD388" s="11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216"/>
    </row>
    <row r="389" spans="2:42" ht="12" customHeight="1">
      <c r="B389" s="1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12"/>
      <c r="AD389" s="11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216"/>
    </row>
    <row r="390" spans="2:42" ht="12" customHeight="1">
      <c r="B390" s="11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12"/>
      <c r="AD390" s="11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216"/>
    </row>
    <row r="391" spans="2:42" ht="12" customHeight="1">
      <c r="B391" s="1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12"/>
      <c r="AD391" s="11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216"/>
    </row>
    <row r="392" spans="2:42" ht="12" customHeight="1">
      <c r="B392" s="11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12"/>
      <c r="AD392" s="11"/>
      <c r="AE392" s="4"/>
      <c r="AF392" s="4"/>
      <c r="AG392" s="4"/>
      <c r="AH392" s="4"/>
      <c r="AI392" s="4"/>
      <c r="AO392" s="4"/>
      <c r="AP392" s="216"/>
    </row>
    <row r="393" spans="2:42" ht="12" customHeight="1">
      <c r="B393" s="11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12"/>
      <c r="AD393" s="11"/>
      <c r="AE393" s="4"/>
      <c r="AF393" s="4"/>
      <c r="AG393" s="4"/>
      <c r="AH393" s="4"/>
      <c r="AI393" s="4"/>
      <c r="AO393" s="4"/>
      <c r="AP393" s="216"/>
    </row>
    <row r="394" spans="2:42" ht="10.5">
      <c r="B394" s="10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  <c r="AA394" s="128"/>
      <c r="AB394" s="128"/>
      <c r="AC394" s="129"/>
      <c r="AD394" s="11"/>
      <c r="AE394" s="4"/>
      <c r="AF394" s="4"/>
      <c r="AG394" s="4"/>
      <c r="AH394" s="4"/>
      <c r="AI394" s="4"/>
      <c r="AO394" s="209"/>
      <c r="AP394" s="217"/>
    </row>
    <row r="395" spans="2:42" ht="10.5">
      <c r="B395" s="557" t="s">
        <v>33</v>
      </c>
      <c r="C395" s="449"/>
      <c r="D395" s="558"/>
      <c r="E395" s="558"/>
      <c r="F395" s="558"/>
      <c r="G395" s="449" t="s">
        <v>34</v>
      </c>
      <c r="H395" s="449"/>
      <c r="I395" s="449"/>
      <c r="J395" s="449" t="s">
        <v>34</v>
      </c>
      <c r="K395" s="449"/>
      <c r="L395" s="449"/>
      <c r="M395" s="449" t="s">
        <v>35</v>
      </c>
      <c r="N395" s="449"/>
      <c r="O395" s="449"/>
      <c r="P395" s="449"/>
      <c r="Q395" s="449"/>
      <c r="R395" s="449"/>
      <c r="S395" s="449"/>
      <c r="T395" s="449"/>
      <c r="U395" s="449"/>
      <c r="V395" s="449" t="s">
        <v>36</v>
      </c>
      <c r="W395" s="449"/>
      <c r="X395" s="449"/>
      <c r="Y395" s="449" t="s">
        <v>37</v>
      </c>
      <c r="Z395" s="449"/>
      <c r="AA395" s="449"/>
      <c r="AB395" s="449" t="s">
        <v>38</v>
      </c>
      <c r="AC395" s="449"/>
      <c r="AD395" s="449"/>
      <c r="AE395" s="449" t="s">
        <v>39</v>
      </c>
      <c r="AF395" s="449"/>
      <c r="AG395" s="449"/>
      <c r="AH395" s="449" t="s">
        <v>41</v>
      </c>
      <c r="AI395" s="449"/>
      <c r="AJ395" s="449"/>
      <c r="AK395" s="449" t="s">
        <v>40</v>
      </c>
      <c r="AL395" s="449"/>
      <c r="AM395" s="449"/>
      <c r="AN395" s="449" t="s">
        <v>66</v>
      </c>
      <c r="AO395" s="449"/>
      <c r="AP395" s="452"/>
    </row>
    <row r="396" spans="2:42" ht="10.5">
      <c r="B396" s="9"/>
      <c r="C396" s="87"/>
      <c r="D396" s="9"/>
      <c r="E396" s="86"/>
      <c r="F396" s="87"/>
      <c r="G396" s="9"/>
      <c r="H396" s="86"/>
      <c r="I396" s="87"/>
      <c r="J396" s="9"/>
      <c r="K396" s="86"/>
      <c r="L396" s="87"/>
      <c r="M396" s="9"/>
      <c r="N396" s="86"/>
      <c r="O396" s="87"/>
      <c r="P396" s="9"/>
      <c r="Q396" s="86"/>
      <c r="R396" s="87"/>
      <c r="S396" s="9"/>
      <c r="T396" s="86"/>
      <c r="U396" s="87"/>
      <c r="V396" s="9"/>
      <c r="W396" s="86"/>
      <c r="X396" s="87"/>
      <c r="Y396" s="9"/>
      <c r="Z396" s="86"/>
      <c r="AA396" s="87"/>
      <c r="AB396" s="9"/>
      <c r="AC396" s="86"/>
      <c r="AD396" s="87"/>
      <c r="AE396" s="9"/>
      <c r="AF396" s="86"/>
      <c r="AG396" s="87"/>
      <c r="AH396" s="9"/>
      <c r="AI396" s="86"/>
      <c r="AJ396" s="87"/>
      <c r="AK396" s="9"/>
      <c r="AL396" s="86"/>
      <c r="AM396" s="87"/>
      <c r="AN396" s="453">
        <f>AN339+1</f>
        <v>7</v>
      </c>
      <c r="AO396" s="454"/>
      <c r="AP396" s="455"/>
    </row>
    <row r="397" spans="2:42" ht="10.5">
      <c r="B397" s="11"/>
      <c r="C397" s="12"/>
      <c r="D397" s="11"/>
      <c r="E397" s="4"/>
      <c r="F397" s="12"/>
      <c r="G397" s="11"/>
      <c r="H397" s="4"/>
      <c r="I397" s="12"/>
      <c r="J397" s="11"/>
      <c r="K397" s="4"/>
      <c r="L397" s="12"/>
      <c r="M397" s="11"/>
      <c r="N397" s="4"/>
      <c r="O397" s="12"/>
      <c r="P397" s="11"/>
      <c r="Q397" s="4"/>
      <c r="R397" s="12"/>
      <c r="S397" s="11"/>
      <c r="T397" s="4"/>
      <c r="U397" s="12"/>
      <c r="V397" s="11"/>
      <c r="W397" s="4"/>
      <c r="X397" s="12"/>
      <c r="Y397" s="11"/>
      <c r="Z397" s="4"/>
      <c r="AA397" s="12"/>
      <c r="AB397" s="11"/>
      <c r="AC397" s="4"/>
      <c r="AD397" s="12"/>
      <c r="AE397" s="11"/>
      <c r="AF397" s="4"/>
      <c r="AG397" s="12"/>
      <c r="AH397" s="11"/>
      <c r="AI397" s="4"/>
      <c r="AJ397" s="12"/>
      <c r="AK397" s="11"/>
      <c r="AL397" s="4"/>
      <c r="AM397" s="12"/>
      <c r="AN397" s="456"/>
      <c r="AO397" s="457"/>
      <c r="AP397" s="458"/>
    </row>
    <row r="398" spans="2:42" ht="10.5">
      <c r="B398" s="11"/>
      <c r="C398" s="12"/>
      <c r="D398" s="11"/>
      <c r="E398" s="4"/>
      <c r="F398" s="12"/>
      <c r="G398" s="11"/>
      <c r="H398" s="4"/>
      <c r="I398" s="12"/>
      <c r="J398" s="11"/>
      <c r="K398" s="4"/>
      <c r="L398" s="12"/>
      <c r="M398" s="11"/>
      <c r="N398" s="4"/>
      <c r="O398" s="12"/>
      <c r="P398" s="11"/>
      <c r="Q398" s="4"/>
      <c r="R398" s="12"/>
      <c r="S398" s="11"/>
      <c r="T398" s="4"/>
      <c r="U398" s="12"/>
      <c r="V398" s="11"/>
      <c r="W398" s="4"/>
      <c r="X398" s="12"/>
      <c r="Y398" s="11"/>
      <c r="Z398" s="4"/>
      <c r="AA398" s="12"/>
      <c r="AB398" s="11"/>
      <c r="AC398" s="4"/>
      <c r="AD398" s="12"/>
      <c r="AE398" s="11"/>
      <c r="AF398" s="4"/>
      <c r="AG398" s="12"/>
      <c r="AH398" s="11"/>
      <c r="AI398" s="4"/>
      <c r="AJ398" s="12"/>
      <c r="AK398" s="11"/>
      <c r="AL398" s="4"/>
      <c r="AM398" s="12"/>
      <c r="AN398" s="456"/>
      <c r="AO398" s="457"/>
      <c r="AP398" s="458"/>
    </row>
    <row r="399" spans="2:42" ht="10.5">
      <c r="B399" s="10"/>
      <c r="C399" s="129"/>
      <c r="D399" s="10"/>
      <c r="E399" s="128"/>
      <c r="F399" s="129"/>
      <c r="G399" s="10"/>
      <c r="H399" s="128"/>
      <c r="I399" s="129"/>
      <c r="J399" s="10"/>
      <c r="K399" s="128"/>
      <c r="L399" s="129"/>
      <c r="M399" s="10"/>
      <c r="N399" s="128"/>
      <c r="O399" s="129"/>
      <c r="P399" s="10"/>
      <c r="Q399" s="128"/>
      <c r="R399" s="129"/>
      <c r="S399" s="10"/>
      <c r="T399" s="128"/>
      <c r="U399" s="129"/>
      <c r="V399" s="10"/>
      <c r="W399" s="128"/>
      <c r="X399" s="129"/>
      <c r="Y399" s="10"/>
      <c r="Z399" s="128"/>
      <c r="AA399" s="129"/>
      <c r="AB399" s="10"/>
      <c r="AC399" s="128"/>
      <c r="AD399" s="129"/>
      <c r="AE399" s="10"/>
      <c r="AF399" s="128"/>
      <c r="AG399" s="129"/>
      <c r="AH399" s="10"/>
      <c r="AI399" s="128"/>
      <c r="AJ399" s="129"/>
      <c r="AK399" s="10"/>
      <c r="AL399" s="128"/>
      <c r="AM399" s="129"/>
      <c r="AN399" s="459"/>
      <c r="AO399" s="460"/>
      <c r="AP399" s="461"/>
    </row>
    <row r="400" ht="12" customHeight="1"/>
    <row r="401" spans="2:42" ht="12" customHeight="1">
      <c r="B401" s="1" t="str">
        <f>+"-kwd-"&amp;E412&amp;G412&amp;I412&amp;K412&amp;M412&amp;O412&amp;Q412&amp;"-"&amp;V412&amp;X412&amp;Z412&amp;AB412&amp;AD412&amp;","&amp;U404&amp;W404&amp;Y404&amp;AA404&amp;AC404&amp;AE404&amp;AG404&amp;","&amp;V413&amp;","&amp;Y427</f>
        <v>-kwd--,1234567,,0</v>
      </c>
      <c r="AJ401" s="25" t="s">
        <v>67</v>
      </c>
      <c r="AK401" s="26"/>
      <c r="AL401" s="26"/>
      <c r="AM401" s="26"/>
      <c r="AN401" s="26"/>
      <c r="AO401" s="26"/>
      <c r="AP401" s="27"/>
    </row>
    <row r="402" spans="36:42" ht="12" customHeight="1">
      <c r="AJ402" s="487" t="s">
        <v>208</v>
      </c>
      <c r="AK402" s="13"/>
      <c r="AL402" s="13"/>
      <c r="AM402" s="13"/>
      <c r="AN402" s="13"/>
      <c r="AO402" s="13"/>
      <c r="AP402" s="28"/>
    </row>
    <row r="403" spans="4:42" ht="12" customHeight="1" thickBot="1">
      <c r="D403" s="607" t="s">
        <v>25</v>
      </c>
      <c r="E403" s="607"/>
      <c r="F403" s="607"/>
      <c r="G403" s="607"/>
      <c r="H403" s="607"/>
      <c r="I403" s="607"/>
      <c r="J403" s="607"/>
      <c r="K403" s="607"/>
      <c r="L403" s="607"/>
      <c r="AJ403" s="488"/>
      <c r="AK403" s="29"/>
      <c r="AL403" s="29"/>
      <c r="AM403" s="29"/>
      <c r="AN403" s="29"/>
      <c r="AO403" s="29"/>
      <c r="AP403" s="30"/>
    </row>
    <row r="404" spans="4:42" ht="21" customHeight="1" thickBot="1" thickTop="1">
      <c r="D404" s="608"/>
      <c r="E404" s="608"/>
      <c r="F404" s="608"/>
      <c r="G404" s="608"/>
      <c r="H404" s="608"/>
      <c r="I404" s="608"/>
      <c r="J404" s="608"/>
      <c r="K404" s="608"/>
      <c r="L404" s="608"/>
      <c r="Q404" s="609" t="s">
        <v>254</v>
      </c>
      <c r="R404" s="610"/>
      <c r="S404" s="610"/>
      <c r="T404" s="611"/>
      <c r="U404" s="612" t="str">
        <f>IF('基本情報入力欄'!$D$15="","",MID('基本情報入力欄'!$D$15,1,1))</f>
        <v>1</v>
      </c>
      <c r="V404" s="600"/>
      <c r="W404" s="599" t="str">
        <f>IF('基本情報入力欄'!$D$15="","",MID('基本情報入力欄'!$D$15,2,1))</f>
        <v>2</v>
      </c>
      <c r="X404" s="600"/>
      <c r="Y404" s="599" t="str">
        <f>IF('基本情報入力欄'!$D$15="","",MID('基本情報入力欄'!$D$15,3,1))</f>
        <v>3</v>
      </c>
      <c r="Z404" s="600"/>
      <c r="AA404" s="599" t="str">
        <f>IF('基本情報入力欄'!$D$15="","",MID('基本情報入力欄'!$D$15,4,1))</f>
        <v>4</v>
      </c>
      <c r="AB404" s="600"/>
      <c r="AC404" s="599" t="str">
        <f>IF('基本情報入力欄'!$D$15="","",MID('基本情報入力欄'!$D$15,5,1))</f>
        <v>5</v>
      </c>
      <c r="AD404" s="600"/>
      <c r="AE404" s="599" t="str">
        <f>IF('基本情報入力欄'!$D$15="","",MID('基本情報入力欄'!$D$15,6,1))</f>
        <v>6</v>
      </c>
      <c r="AF404" s="600"/>
      <c r="AG404" s="599" t="str">
        <f>IF('基本情報入力欄'!$D$15="","",MID('基本情報入力欄'!$D$15,7,1))</f>
        <v>7</v>
      </c>
      <c r="AH404" s="643"/>
      <c r="AI404" s="75" t="s">
        <v>15</v>
      </c>
      <c r="AJ404" s="254"/>
      <c r="AK404" s="254"/>
      <c r="AL404" s="7"/>
      <c r="AM404" s="535">
        <f>'基本情報入力欄'!$D$12</f>
        <v>42551</v>
      </c>
      <c r="AN404" s="536"/>
      <c r="AO404" s="536"/>
      <c r="AP404" s="537"/>
    </row>
    <row r="405" spans="2:42" ht="13.5" customHeight="1" thickTop="1">
      <c r="B405" s="604" t="s">
        <v>110</v>
      </c>
      <c r="C405" s="604"/>
      <c r="D405" s="604"/>
      <c r="E405" s="604"/>
      <c r="F405" s="604"/>
      <c r="G405" s="604"/>
      <c r="H405" s="604"/>
      <c r="I405" s="604"/>
      <c r="J405" s="604"/>
      <c r="K405" s="604"/>
      <c r="L405" s="604"/>
      <c r="M405" s="604"/>
      <c r="N405" s="604"/>
      <c r="O405" s="604"/>
      <c r="Q405" s="605" t="s">
        <v>8</v>
      </c>
      <c r="R405" s="606"/>
      <c r="S405" s="606"/>
      <c r="T405" s="5"/>
      <c r="U405" s="200" t="str">
        <f>IF('基本情報入力欄'!$D$16="","",'基本情報入力欄'!$D$16)</f>
        <v>332-0012</v>
      </c>
      <c r="V405" s="200"/>
      <c r="W405" s="200"/>
      <c r="X405" s="200"/>
      <c r="Y405" s="200"/>
      <c r="Z405" s="200"/>
      <c r="AA405" s="200"/>
      <c r="AB405" s="200"/>
      <c r="AC405" s="200"/>
      <c r="AD405" s="200"/>
      <c r="AE405" s="200"/>
      <c r="AF405" s="200"/>
      <c r="AG405" s="200"/>
      <c r="AH405" s="200"/>
      <c r="AI405" s="200"/>
      <c r="AJ405" s="200"/>
      <c r="AK405" s="200"/>
      <c r="AL405" s="200"/>
      <c r="AM405" s="200"/>
      <c r="AN405" s="200"/>
      <c r="AO405" s="200"/>
      <c r="AP405" s="202"/>
    </row>
    <row r="406" spans="2:42" ht="12" customHeight="1">
      <c r="B406" s="604"/>
      <c r="C406" s="604"/>
      <c r="D406" s="604"/>
      <c r="E406" s="604"/>
      <c r="F406" s="604"/>
      <c r="G406" s="604"/>
      <c r="H406" s="604"/>
      <c r="I406" s="604"/>
      <c r="J406" s="604"/>
      <c r="K406" s="604"/>
      <c r="L406" s="604"/>
      <c r="M406" s="604"/>
      <c r="N406" s="604"/>
      <c r="O406" s="604"/>
      <c r="Q406" s="450" t="s">
        <v>9</v>
      </c>
      <c r="R406" s="451"/>
      <c r="S406" s="451"/>
      <c r="T406" s="4"/>
      <c r="U406" s="201" t="str">
        <f>IF('基本情報入力欄'!$D$17="","",'基本情報入力欄'!$D$17)</f>
        <v>埼玉県川口市本町４－１１－６</v>
      </c>
      <c r="V406" s="201"/>
      <c r="W406" s="201"/>
      <c r="X406" s="201"/>
      <c r="Y406" s="201"/>
      <c r="Z406" s="201"/>
      <c r="AA406" s="201"/>
      <c r="AB406" s="201"/>
      <c r="AC406" s="201"/>
      <c r="AD406" s="201"/>
      <c r="AE406" s="201"/>
      <c r="AF406" s="201"/>
      <c r="AG406" s="201"/>
      <c r="AH406" s="201"/>
      <c r="AI406" s="201"/>
      <c r="AJ406" s="201"/>
      <c r="AK406" s="201"/>
      <c r="AL406" s="201"/>
      <c r="AM406" s="201"/>
      <c r="AN406" s="201"/>
      <c r="AO406" s="201"/>
      <c r="AP406" s="203"/>
    </row>
    <row r="407" spans="17:42" ht="12" customHeight="1">
      <c r="Q407" s="450" t="s">
        <v>10</v>
      </c>
      <c r="R407" s="451"/>
      <c r="S407" s="451"/>
      <c r="T407" s="4"/>
      <c r="U407" s="293" t="str">
        <f>IF('基本情報入力欄'!$D$18="","",'基本情報入力欄'!$D$18)</f>
        <v>川口土木建築工業株式会社</v>
      </c>
      <c r="V407" s="293"/>
      <c r="W407" s="293"/>
      <c r="X407" s="293"/>
      <c r="Y407" s="293"/>
      <c r="Z407" s="293"/>
      <c r="AA407" s="293"/>
      <c r="AB407" s="293"/>
      <c r="AC407" s="293"/>
      <c r="AD407" s="293"/>
      <c r="AE407" s="293"/>
      <c r="AF407" s="293"/>
      <c r="AG407" s="293"/>
      <c r="AH407" s="293"/>
      <c r="AI407" s="293"/>
      <c r="AJ407" s="293"/>
      <c r="AK407" s="293"/>
      <c r="AL407" s="293"/>
      <c r="AM407" s="293"/>
      <c r="AN407" s="201" t="s">
        <v>137</v>
      </c>
      <c r="AO407" s="201"/>
      <c r="AP407" s="203"/>
    </row>
    <row r="408" spans="17:42" ht="12" customHeight="1">
      <c r="Q408" s="450"/>
      <c r="R408" s="451"/>
      <c r="S408" s="451"/>
      <c r="T408" s="4"/>
      <c r="U408" s="293"/>
      <c r="V408" s="293"/>
      <c r="W408" s="293"/>
      <c r="X408" s="293"/>
      <c r="Y408" s="293"/>
      <c r="Z408" s="293"/>
      <c r="AA408" s="293"/>
      <c r="AB408" s="293"/>
      <c r="AC408" s="293"/>
      <c r="AD408" s="293"/>
      <c r="AE408" s="293"/>
      <c r="AF408" s="293"/>
      <c r="AG408" s="293"/>
      <c r="AH408" s="293"/>
      <c r="AI408" s="293"/>
      <c r="AJ408" s="293"/>
      <c r="AK408" s="293"/>
      <c r="AL408" s="293"/>
      <c r="AM408" s="293"/>
      <c r="AN408" s="201"/>
      <c r="AO408" s="201"/>
      <c r="AP408" s="203"/>
    </row>
    <row r="409" spans="2:42" ht="12" customHeight="1">
      <c r="B409" s="91" t="s">
        <v>26</v>
      </c>
      <c r="Q409" s="450" t="s">
        <v>11</v>
      </c>
      <c r="R409" s="451"/>
      <c r="S409" s="451"/>
      <c r="T409" s="4"/>
      <c r="U409" s="201" t="str">
        <f>IF('基本情報入力欄'!$D$19="","",'基本情報入力欄'!$D$19)</f>
        <v>代表太郎</v>
      </c>
      <c r="V409" s="201"/>
      <c r="W409" s="201"/>
      <c r="X409" s="201"/>
      <c r="Y409" s="201"/>
      <c r="Z409" s="201"/>
      <c r="AA409" s="201"/>
      <c r="AB409" s="201"/>
      <c r="AC409" s="201"/>
      <c r="AD409" s="201"/>
      <c r="AE409" s="201"/>
      <c r="AF409" s="201"/>
      <c r="AG409" s="201"/>
      <c r="AH409" s="201"/>
      <c r="AI409" s="201"/>
      <c r="AJ409" s="201"/>
      <c r="AK409" s="201"/>
      <c r="AL409" s="201"/>
      <c r="AM409" s="201"/>
      <c r="AN409" s="201"/>
      <c r="AO409" s="201"/>
      <c r="AP409" s="203"/>
    </row>
    <row r="410" spans="17:42" ht="12" customHeight="1">
      <c r="Q410" s="450" t="s">
        <v>13</v>
      </c>
      <c r="R410" s="451"/>
      <c r="S410" s="451"/>
      <c r="T410" s="4"/>
      <c r="U410" s="201" t="str">
        <f>IF('基本情報入力欄'!$D$20="","",'基本情報入力欄'!$D$20)</f>
        <v>048-224-5111</v>
      </c>
      <c r="V410" s="201"/>
      <c r="W410" s="201"/>
      <c r="X410" s="201"/>
      <c r="Y410" s="201"/>
      <c r="Z410" s="201"/>
      <c r="AA410" s="489" t="s">
        <v>14</v>
      </c>
      <c r="AB410" s="489"/>
      <c r="AC410" s="489"/>
      <c r="AD410" s="201"/>
      <c r="AE410" s="201" t="str">
        <f>IF('基本情報入力欄'!$D$21="","",'基本情報入力欄'!$D$21)</f>
        <v>048-224-5118</v>
      </c>
      <c r="AF410" s="201"/>
      <c r="AG410" s="201"/>
      <c r="AH410" s="201"/>
      <c r="AI410" s="201"/>
      <c r="AJ410" s="201"/>
      <c r="AK410" s="201"/>
      <c r="AL410" s="201"/>
      <c r="AM410" s="201"/>
      <c r="AN410" s="201"/>
      <c r="AO410" s="201"/>
      <c r="AP410" s="203"/>
    </row>
    <row r="411" spans="2:42" ht="12" customHeight="1" thickBot="1">
      <c r="B411" s="649" t="s">
        <v>262</v>
      </c>
      <c r="C411" s="649"/>
      <c r="Q411" s="450"/>
      <c r="R411" s="451"/>
      <c r="S411" s="451"/>
      <c r="T411" s="4"/>
      <c r="U411" s="201"/>
      <c r="V411" s="201"/>
      <c r="W411" s="201"/>
      <c r="X411" s="201"/>
      <c r="Y411" s="201"/>
      <c r="Z411" s="201"/>
      <c r="AA411" s="201"/>
      <c r="AB411" s="201"/>
      <c r="AC411" s="201"/>
      <c r="AD411" s="201"/>
      <c r="AE411" s="201"/>
      <c r="AF411" s="201"/>
      <c r="AG411" s="201"/>
      <c r="AH411" s="201"/>
      <c r="AI411" s="201"/>
      <c r="AJ411" s="201"/>
      <c r="AK411" s="201"/>
      <c r="AL411" s="201"/>
      <c r="AM411" s="201"/>
      <c r="AN411" s="440" t="s">
        <v>210</v>
      </c>
      <c r="AO411" s="440"/>
      <c r="AP411" s="441"/>
    </row>
    <row r="412" spans="2:42" ht="17.25" customHeight="1" thickTop="1">
      <c r="B412" s="268">
        <f>IF('請求入力欄'!$D410="","",MID('請求入力欄'!$D410,1,1))</f>
      </c>
      <c r="C412" s="269">
        <f>IF('請求入力欄'!$D410="","",MID('請求入力欄'!$D410,2,1))</f>
      </c>
      <c r="D412" s="270">
        <f>IF('請求入力欄'!$D410="","",MID('請求入力欄'!$D410,3,1))</f>
      </c>
      <c r="E412" s="603">
        <f>IF('請求入力欄'!$D410="","",MID('請求入力欄'!$D410,4,1))</f>
      </c>
      <c r="F412" s="603"/>
      <c r="G412" s="603">
        <f>IF('請求入力欄'!$D410="","",MID('請求入力欄'!$D410,5,1))</f>
      </c>
      <c r="H412" s="603"/>
      <c r="I412" s="603">
        <f>IF('請求入力欄'!$D410="","",MID('請求入力欄'!$D410,6,1))</f>
      </c>
      <c r="J412" s="603"/>
      <c r="K412" s="603">
        <f>IF('請求入力欄'!$D410="","",MID('請求入力欄'!$D410,7,1))</f>
      </c>
      <c r="L412" s="603"/>
      <c r="M412" s="603">
        <f>IF('請求入力欄'!$D410="","",MID('請求入力欄'!$D410,8,1))</f>
      </c>
      <c r="N412" s="603"/>
      <c r="O412" s="603">
        <f>IF('請求入力欄'!$D410="","",MID('請求入力欄'!$D410,9,1))</f>
      </c>
      <c r="P412" s="603"/>
      <c r="Q412" s="475">
        <f>IF('請求入力欄'!$D410="","",MID('請求入力欄'!$D410,10,1))</f>
      </c>
      <c r="R412" s="476"/>
      <c r="S412" s="92" t="s">
        <v>4</v>
      </c>
      <c r="T412" s="131"/>
      <c r="U412" s="49"/>
      <c r="V412" s="516">
        <f>IF('請求入力欄'!$D412="","",MID('請求入力欄'!$K412,1,1))</f>
      </c>
      <c r="W412" s="517"/>
      <c r="X412" s="517">
        <f>IF('請求入力欄'!$D412="","",MID('請求入力欄'!$K412,2,1))</f>
      </c>
      <c r="Y412" s="517"/>
      <c r="Z412" s="517">
        <f>IF('請求入力欄'!$D412="","",MID('請求入力欄'!$K412,3,1))</f>
      </c>
      <c r="AA412" s="517"/>
      <c r="AB412" s="517">
        <f>IF('請求入力欄'!$D412="","",MID('請求入力欄'!$K412,4,1))</f>
      </c>
      <c r="AC412" s="517"/>
      <c r="AD412" s="517">
        <f>IF('請求入力欄'!$D412="","",MID('請求入力欄'!$K412,5,1))</f>
      </c>
      <c r="AE412" s="518"/>
      <c r="AF412" s="519" t="s">
        <v>0</v>
      </c>
      <c r="AG412" s="520"/>
      <c r="AH412" s="520"/>
      <c r="AI412" s="521"/>
      <c r="AJ412" s="462">
        <f>'請求入力欄'!O437</f>
        <v>0</v>
      </c>
      <c r="AK412" s="463"/>
      <c r="AL412" s="463"/>
      <c r="AM412" s="463"/>
      <c r="AN412" s="463"/>
      <c r="AO412" s="463"/>
      <c r="AP412" s="464"/>
    </row>
    <row r="413" spans="2:42" ht="17.25" customHeight="1">
      <c r="B413" s="36" t="s">
        <v>5</v>
      </c>
      <c r="C413" s="477">
        <f>'請求入力欄'!D411</f>
        <v>0</v>
      </c>
      <c r="D413" s="477"/>
      <c r="E413" s="477"/>
      <c r="F413" s="477"/>
      <c r="G413" s="477"/>
      <c r="H413" s="477"/>
      <c r="I413" s="477"/>
      <c r="J413" s="477"/>
      <c r="K413" s="477"/>
      <c r="L413" s="477"/>
      <c r="M413" s="477"/>
      <c r="N413" s="477"/>
      <c r="O413" s="477"/>
      <c r="P413" s="477"/>
      <c r="Q413" s="477"/>
      <c r="R413" s="478"/>
      <c r="S413" s="481" t="s">
        <v>211</v>
      </c>
      <c r="T413" s="482"/>
      <c r="U413" s="483"/>
      <c r="V413" s="638">
        <f>IF('請求入力欄'!D413=0,"",'請求入力欄'!D413)</f>
      </c>
      <c r="W413" s="638"/>
      <c r="X413" s="638"/>
      <c r="Y413" s="638"/>
      <c r="Z413" s="638"/>
      <c r="AA413" s="638"/>
      <c r="AB413" s="638"/>
      <c r="AC413" s="638"/>
      <c r="AD413" s="638"/>
      <c r="AE413" s="639"/>
      <c r="AF413" s="522" t="s">
        <v>1</v>
      </c>
      <c r="AG413" s="523"/>
      <c r="AH413" s="523"/>
      <c r="AI413" s="524"/>
      <c r="AJ413" s="501">
        <f>'請求入力欄'!D424</f>
        <v>0</v>
      </c>
      <c r="AK413" s="502"/>
      <c r="AL413" s="502"/>
      <c r="AM413" s="502"/>
      <c r="AN413" s="502"/>
      <c r="AO413" s="502"/>
      <c r="AP413" s="503"/>
    </row>
    <row r="414" spans="2:42" ht="10.5" customHeight="1">
      <c r="B414" s="37"/>
      <c r="C414" s="479"/>
      <c r="D414" s="479"/>
      <c r="E414" s="479"/>
      <c r="F414" s="479"/>
      <c r="G414" s="479"/>
      <c r="H414" s="479"/>
      <c r="I414" s="479"/>
      <c r="J414" s="479"/>
      <c r="K414" s="479"/>
      <c r="L414" s="479"/>
      <c r="M414" s="479"/>
      <c r="N414" s="479"/>
      <c r="O414" s="479"/>
      <c r="P414" s="479"/>
      <c r="Q414" s="479"/>
      <c r="R414" s="480"/>
      <c r="S414" s="484"/>
      <c r="T414" s="485"/>
      <c r="U414" s="486"/>
      <c r="V414" s="640"/>
      <c r="W414" s="640"/>
      <c r="X414" s="640"/>
      <c r="Y414" s="640"/>
      <c r="Z414" s="640"/>
      <c r="AA414" s="640"/>
      <c r="AB414" s="640"/>
      <c r="AC414" s="640"/>
      <c r="AD414" s="640"/>
      <c r="AE414" s="641"/>
      <c r="AF414" s="635" t="s">
        <v>2</v>
      </c>
      <c r="AG414" s="636"/>
      <c r="AH414" s="636"/>
      <c r="AI414" s="637"/>
      <c r="AJ414" s="504">
        <f>SUM(AJ412:AR413)</f>
        <v>0</v>
      </c>
      <c r="AK414" s="505"/>
      <c r="AL414" s="505"/>
      <c r="AM414" s="505"/>
      <c r="AN414" s="505"/>
      <c r="AO414" s="505"/>
      <c r="AP414" s="506"/>
    </row>
    <row r="415" spans="2:42" ht="6.75" customHeight="1">
      <c r="B415" s="625" t="s">
        <v>23</v>
      </c>
      <c r="C415" s="626"/>
      <c r="D415" s="626"/>
      <c r="E415" s="626"/>
      <c r="F415" s="627"/>
      <c r="G415" s="619">
        <f>'請求入力欄'!D426</f>
        <v>0</v>
      </c>
      <c r="H415" s="620"/>
      <c r="I415" s="620"/>
      <c r="J415" s="620"/>
      <c r="K415" s="620"/>
      <c r="L415" s="620"/>
      <c r="M415" s="620"/>
      <c r="N415" s="620"/>
      <c r="O415" s="620"/>
      <c r="P415" s="621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38"/>
      <c r="AD415" s="631"/>
      <c r="AE415" s="632"/>
      <c r="AF415" s="635"/>
      <c r="AG415" s="636"/>
      <c r="AH415" s="636"/>
      <c r="AI415" s="637"/>
      <c r="AJ415" s="507"/>
      <c r="AK415" s="508"/>
      <c r="AL415" s="508"/>
      <c r="AM415" s="508"/>
      <c r="AN415" s="508"/>
      <c r="AO415" s="508"/>
      <c r="AP415" s="509"/>
    </row>
    <row r="416" spans="2:42" ht="17.25" customHeight="1">
      <c r="B416" s="625"/>
      <c r="C416" s="628"/>
      <c r="D416" s="628"/>
      <c r="E416" s="628"/>
      <c r="F416" s="629"/>
      <c r="G416" s="622"/>
      <c r="H416" s="623"/>
      <c r="I416" s="623"/>
      <c r="J416" s="623"/>
      <c r="K416" s="623"/>
      <c r="L416" s="623"/>
      <c r="M416" s="623"/>
      <c r="N416" s="623"/>
      <c r="O416" s="623"/>
      <c r="P416" s="624"/>
      <c r="Q416" s="4"/>
      <c r="R416" s="4"/>
      <c r="S416" s="4"/>
      <c r="T416" s="4" t="s">
        <v>22</v>
      </c>
      <c r="U416" s="4"/>
      <c r="V416" s="4"/>
      <c r="W416" s="4"/>
      <c r="X416" s="4"/>
      <c r="Y416" s="642">
        <f>'請求入力欄'!L424</f>
      </c>
      <c r="Z416" s="642"/>
      <c r="AA416" s="642"/>
      <c r="AB416" s="4" t="s">
        <v>68</v>
      </c>
      <c r="AC416" s="38"/>
      <c r="AD416" s="633"/>
      <c r="AE416" s="634"/>
      <c r="AF416" s="522" t="s">
        <v>3</v>
      </c>
      <c r="AG416" s="523"/>
      <c r="AH416" s="523"/>
      <c r="AI416" s="524"/>
      <c r="AJ416" s="465">
        <f>IF(V413="",0,V413-AJ414)</f>
        <v>0</v>
      </c>
      <c r="AK416" s="466"/>
      <c r="AL416" s="466"/>
      <c r="AM416" s="466"/>
      <c r="AN416" s="466"/>
      <c r="AO416" s="466"/>
      <c r="AP416" s="467"/>
    </row>
    <row r="417" spans="2:42" ht="10.5">
      <c r="B417" s="644" t="s">
        <v>21</v>
      </c>
      <c r="C417" s="616"/>
      <c r="D417" s="616"/>
      <c r="E417" s="616" t="s">
        <v>20</v>
      </c>
      <c r="F417" s="616"/>
      <c r="G417" s="616"/>
      <c r="H417" s="616"/>
      <c r="I417" s="616"/>
      <c r="J417" s="616"/>
      <c r="K417" s="616"/>
      <c r="L417" s="616"/>
      <c r="M417" s="616"/>
      <c r="N417" s="616"/>
      <c r="O417" s="616"/>
      <c r="P417" s="645"/>
      <c r="Q417" s="646" t="s">
        <v>19</v>
      </c>
      <c r="R417" s="647"/>
      <c r="S417" s="647"/>
      <c r="T417" s="647"/>
      <c r="U417" s="648" t="s">
        <v>18</v>
      </c>
      <c r="V417" s="648"/>
      <c r="W417" s="648"/>
      <c r="X417" s="648"/>
      <c r="Y417" s="615" t="s">
        <v>16</v>
      </c>
      <c r="Z417" s="616"/>
      <c r="AA417" s="616"/>
      <c r="AB417" s="617"/>
      <c r="AC417" s="617"/>
      <c r="AD417" s="617"/>
      <c r="AE417" s="617"/>
      <c r="AF417" s="616"/>
      <c r="AG417" s="618"/>
      <c r="AH417" s="192"/>
      <c r="AI417" s="4" t="s">
        <v>17</v>
      </c>
      <c r="AJ417" s="5"/>
      <c r="AK417" s="5"/>
      <c r="AL417" s="5"/>
      <c r="AM417" s="5"/>
      <c r="AN417" s="5"/>
      <c r="AO417" s="5"/>
      <c r="AP417" s="46"/>
    </row>
    <row r="418" spans="2:42" ht="18" customHeight="1">
      <c r="B418" s="592">
        <f>+IF('請求入力欄'!D415="","",'請求入力欄'!D415)</f>
      </c>
      <c r="C418" s="593"/>
      <c r="D418" s="594"/>
      <c r="E418" s="204"/>
      <c r="F418" s="601">
        <f>+IF('請求入力欄'!K415="","",'請求入力欄'!K415)</f>
      </c>
      <c r="G418" s="601"/>
      <c r="H418" s="601"/>
      <c r="I418" s="601"/>
      <c r="J418" s="601"/>
      <c r="K418" s="601"/>
      <c r="L418" s="601"/>
      <c r="M418" s="601"/>
      <c r="N418" s="601"/>
      <c r="O418" s="601"/>
      <c r="P418" s="205"/>
      <c r="Q418" s="602">
        <f>+IF('請求入力欄'!L415="","",'請求入力欄'!L415)</f>
      </c>
      <c r="R418" s="598"/>
      <c r="S418" s="598"/>
      <c r="T418" s="598"/>
      <c r="U418" s="595">
        <f>+IF('請求入力欄'!M415="","",'請求入力欄'!M415)</f>
      </c>
      <c r="V418" s="595"/>
      <c r="W418" s="595"/>
      <c r="X418" s="596"/>
      <c r="Y418" s="548">
        <f>+IF('請求入力欄'!N415="","",'請求入力欄'!N415)</f>
      </c>
      <c r="Z418" s="549"/>
      <c r="AA418" s="549"/>
      <c r="AB418" s="549"/>
      <c r="AC418" s="549"/>
      <c r="AD418" s="549"/>
      <c r="AE418" s="549"/>
      <c r="AF418" s="549"/>
      <c r="AG418" s="550"/>
      <c r="AH418" s="48"/>
      <c r="AI418" s="127"/>
      <c r="AJ418" s="127"/>
      <c r="AK418" s="127"/>
      <c r="AL418" s="127"/>
      <c r="AM418" s="127"/>
      <c r="AN418" s="127"/>
      <c r="AO418" s="127"/>
      <c r="AP418" s="47"/>
    </row>
    <row r="419" spans="2:42" ht="18" customHeight="1">
      <c r="B419" s="592">
        <f>+IF('請求入力欄'!D416="","",'請求入力欄'!D416)</f>
      </c>
      <c r="C419" s="593"/>
      <c r="D419" s="594"/>
      <c r="E419" s="204"/>
      <c r="F419" s="601">
        <f>+IF('請求入力欄'!K416="","",'請求入力欄'!K416)</f>
      </c>
      <c r="G419" s="601"/>
      <c r="H419" s="601"/>
      <c r="I419" s="601"/>
      <c r="J419" s="601"/>
      <c r="K419" s="601"/>
      <c r="L419" s="601"/>
      <c r="M419" s="601"/>
      <c r="N419" s="601"/>
      <c r="O419" s="601"/>
      <c r="P419" s="205"/>
      <c r="Q419" s="597">
        <f>+IF('請求入力欄'!L416="","",'請求入力欄'!L416)</f>
      </c>
      <c r="R419" s="598"/>
      <c r="S419" s="598"/>
      <c r="T419" s="598"/>
      <c r="U419" s="595">
        <f>+IF('請求入力欄'!M416="","",'請求入力欄'!M416)</f>
      </c>
      <c r="V419" s="595"/>
      <c r="W419" s="595"/>
      <c r="X419" s="596"/>
      <c r="Y419" s="548">
        <f>+IF('請求入力欄'!N416="","",'請求入力欄'!N416)</f>
      </c>
      <c r="Z419" s="549"/>
      <c r="AA419" s="549"/>
      <c r="AB419" s="549"/>
      <c r="AC419" s="549"/>
      <c r="AD419" s="549"/>
      <c r="AE419" s="549"/>
      <c r="AF419" s="549"/>
      <c r="AG419" s="550"/>
      <c r="AH419" s="48"/>
      <c r="AI419" s="127"/>
      <c r="AJ419" s="127"/>
      <c r="AK419" s="127"/>
      <c r="AL419" s="127"/>
      <c r="AM419" s="127"/>
      <c r="AN419" s="127"/>
      <c r="AO419" s="127"/>
      <c r="AP419" s="47"/>
    </row>
    <row r="420" spans="2:42" ht="18" customHeight="1">
      <c r="B420" s="592">
        <f>+IF('請求入力欄'!D417="","",'請求入力欄'!D417)</f>
      </c>
      <c r="C420" s="593"/>
      <c r="D420" s="594"/>
      <c r="E420" s="204"/>
      <c r="F420" s="601">
        <f>+IF('請求入力欄'!K417="","",'請求入力欄'!K417)</f>
      </c>
      <c r="G420" s="601"/>
      <c r="H420" s="601"/>
      <c r="I420" s="601"/>
      <c r="J420" s="601"/>
      <c r="K420" s="601"/>
      <c r="L420" s="601"/>
      <c r="M420" s="601"/>
      <c r="N420" s="601"/>
      <c r="O420" s="601"/>
      <c r="P420" s="205"/>
      <c r="Q420" s="597">
        <f>+IF('請求入力欄'!L417="","",'請求入力欄'!L417)</f>
      </c>
      <c r="R420" s="598"/>
      <c r="S420" s="598"/>
      <c r="T420" s="598"/>
      <c r="U420" s="595">
        <f>+IF('請求入力欄'!M417="","",'請求入力欄'!M417)</f>
      </c>
      <c r="V420" s="595"/>
      <c r="W420" s="595"/>
      <c r="X420" s="596"/>
      <c r="Y420" s="548">
        <f>+IF('請求入力欄'!N417="","",'請求入力欄'!N417)</f>
      </c>
      <c r="Z420" s="549"/>
      <c r="AA420" s="549"/>
      <c r="AB420" s="549"/>
      <c r="AC420" s="549"/>
      <c r="AD420" s="549"/>
      <c r="AE420" s="549"/>
      <c r="AF420" s="549"/>
      <c r="AG420" s="550"/>
      <c r="AH420" s="48"/>
      <c r="AI420" s="127"/>
      <c r="AJ420" s="127"/>
      <c r="AK420" s="127"/>
      <c r="AL420" s="127"/>
      <c r="AM420" s="127"/>
      <c r="AN420" s="127"/>
      <c r="AO420" s="127"/>
      <c r="AP420" s="47"/>
    </row>
    <row r="421" spans="2:42" ht="18" customHeight="1">
      <c r="B421" s="592">
        <f>+IF('請求入力欄'!D418="","",'請求入力欄'!D418)</f>
      </c>
      <c r="C421" s="593"/>
      <c r="D421" s="594"/>
      <c r="E421" s="204"/>
      <c r="F421" s="601">
        <f>+IF('請求入力欄'!K418="","",'請求入力欄'!K418)</f>
      </c>
      <c r="G421" s="601"/>
      <c r="H421" s="601"/>
      <c r="I421" s="601"/>
      <c r="J421" s="601"/>
      <c r="K421" s="601"/>
      <c r="L421" s="601"/>
      <c r="M421" s="601"/>
      <c r="N421" s="601"/>
      <c r="O421" s="601"/>
      <c r="P421" s="205"/>
      <c r="Q421" s="597">
        <f>+IF('請求入力欄'!L418="","",'請求入力欄'!L418)</f>
      </c>
      <c r="R421" s="598"/>
      <c r="S421" s="598"/>
      <c r="T421" s="598"/>
      <c r="U421" s="595">
        <f>+IF('請求入力欄'!M418="","",'請求入力欄'!M418)</f>
      </c>
      <c r="V421" s="595"/>
      <c r="W421" s="595"/>
      <c r="X421" s="596"/>
      <c r="Y421" s="548">
        <f>+IF('請求入力欄'!N418="","",'請求入力欄'!N418)</f>
      </c>
      <c r="Z421" s="549"/>
      <c r="AA421" s="549"/>
      <c r="AB421" s="549"/>
      <c r="AC421" s="549"/>
      <c r="AD421" s="549"/>
      <c r="AE421" s="549"/>
      <c r="AF421" s="549"/>
      <c r="AG421" s="550"/>
      <c r="AH421" s="48"/>
      <c r="AI421" s="127"/>
      <c r="AJ421" s="127"/>
      <c r="AK421" s="127"/>
      <c r="AL421" s="127"/>
      <c r="AM421" s="127"/>
      <c r="AN421" s="127"/>
      <c r="AO421" s="127"/>
      <c r="AP421" s="47"/>
    </row>
    <row r="422" spans="2:42" ht="18" customHeight="1">
      <c r="B422" s="592">
        <f>+IF('請求入力欄'!D419="","",'請求入力欄'!D419)</f>
      </c>
      <c r="C422" s="593"/>
      <c r="D422" s="594"/>
      <c r="E422" s="204"/>
      <c r="F422" s="601">
        <f>+IF('請求入力欄'!K419="","",'請求入力欄'!K419)</f>
      </c>
      <c r="G422" s="601"/>
      <c r="H422" s="601"/>
      <c r="I422" s="601"/>
      <c r="J422" s="601"/>
      <c r="K422" s="601"/>
      <c r="L422" s="601"/>
      <c r="M422" s="601"/>
      <c r="N422" s="601"/>
      <c r="O422" s="601"/>
      <c r="P422" s="205"/>
      <c r="Q422" s="597">
        <f>+IF('請求入力欄'!L419="","",'請求入力欄'!L419)</f>
      </c>
      <c r="R422" s="598"/>
      <c r="S422" s="598"/>
      <c r="T422" s="598"/>
      <c r="U422" s="595">
        <f>+IF('請求入力欄'!M419="","",'請求入力欄'!M419)</f>
      </c>
      <c r="V422" s="595"/>
      <c r="W422" s="595"/>
      <c r="X422" s="596"/>
      <c r="Y422" s="548">
        <f>+IF('請求入力欄'!N419="","",'請求入力欄'!N419)</f>
      </c>
      <c r="Z422" s="549"/>
      <c r="AA422" s="549"/>
      <c r="AB422" s="549"/>
      <c r="AC422" s="549"/>
      <c r="AD422" s="549"/>
      <c r="AE422" s="549"/>
      <c r="AF422" s="549"/>
      <c r="AG422" s="550"/>
      <c r="AH422" s="48"/>
      <c r="AI422" s="127"/>
      <c r="AJ422" s="127"/>
      <c r="AK422" s="127"/>
      <c r="AL422" s="127"/>
      <c r="AM422" s="127"/>
      <c r="AN422" s="127"/>
      <c r="AO422" s="127"/>
      <c r="AP422" s="47"/>
    </row>
    <row r="423" spans="2:42" ht="18" customHeight="1">
      <c r="B423" s="592">
        <f>+IF('請求入力欄'!D420="","",'請求入力欄'!D420)</f>
      </c>
      <c r="C423" s="593"/>
      <c r="D423" s="594"/>
      <c r="E423" s="204"/>
      <c r="F423" s="601">
        <f>+IF('請求入力欄'!K420="","",'請求入力欄'!K420)</f>
      </c>
      <c r="G423" s="601"/>
      <c r="H423" s="601"/>
      <c r="I423" s="601"/>
      <c r="J423" s="601"/>
      <c r="K423" s="601"/>
      <c r="L423" s="601"/>
      <c r="M423" s="601"/>
      <c r="N423" s="601"/>
      <c r="O423" s="601"/>
      <c r="P423" s="205"/>
      <c r="Q423" s="597">
        <f>+IF('請求入力欄'!L420="","",'請求入力欄'!L420)</f>
      </c>
      <c r="R423" s="598"/>
      <c r="S423" s="598"/>
      <c r="T423" s="598"/>
      <c r="U423" s="595">
        <f>+IF('請求入力欄'!M420="","",'請求入力欄'!M420)</f>
      </c>
      <c r="V423" s="595"/>
      <c r="W423" s="595"/>
      <c r="X423" s="596"/>
      <c r="Y423" s="548">
        <f>+IF('請求入力欄'!N420="","",'請求入力欄'!N420)</f>
      </c>
      <c r="Z423" s="549"/>
      <c r="AA423" s="549"/>
      <c r="AB423" s="549"/>
      <c r="AC423" s="549"/>
      <c r="AD423" s="549"/>
      <c r="AE423" s="549"/>
      <c r="AF423" s="549"/>
      <c r="AG423" s="550"/>
      <c r="AH423" s="48"/>
      <c r="AI423" s="127"/>
      <c r="AJ423" s="127"/>
      <c r="AK423" s="127"/>
      <c r="AL423" s="127"/>
      <c r="AM423" s="127"/>
      <c r="AN423" s="127"/>
      <c r="AO423" s="127"/>
      <c r="AP423" s="47"/>
    </row>
    <row r="424" spans="2:42" ht="18" customHeight="1">
      <c r="B424" s="592">
        <f>+IF('請求入力欄'!D421="","",'請求入力欄'!D421)</f>
      </c>
      <c r="C424" s="593"/>
      <c r="D424" s="594"/>
      <c r="E424" s="204"/>
      <c r="F424" s="601">
        <f>+IF('請求入力欄'!K421="","",'請求入力欄'!K421)</f>
      </c>
      <c r="G424" s="601"/>
      <c r="H424" s="601"/>
      <c r="I424" s="601"/>
      <c r="J424" s="601"/>
      <c r="K424" s="601"/>
      <c r="L424" s="601"/>
      <c r="M424" s="601"/>
      <c r="N424" s="601"/>
      <c r="O424" s="601"/>
      <c r="P424" s="205"/>
      <c r="Q424" s="597">
        <f>+IF('請求入力欄'!L421="","",'請求入力欄'!L421)</f>
      </c>
      <c r="R424" s="598"/>
      <c r="S424" s="598"/>
      <c r="T424" s="598"/>
      <c r="U424" s="595">
        <f>+IF('請求入力欄'!M421="","",'請求入力欄'!M421)</f>
      </c>
      <c r="V424" s="595"/>
      <c r="W424" s="595"/>
      <c r="X424" s="596"/>
      <c r="Y424" s="548">
        <f>+IF('請求入力欄'!N421="","",'請求入力欄'!N421)</f>
      </c>
      <c r="Z424" s="549"/>
      <c r="AA424" s="549"/>
      <c r="AB424" s="549"/>
      <c r="AC424" s="549"/>
      <c r="AD424" s="549"/>
      <c r="AE424" s="549"/>
      <c r="AF424" s="549"/>
      <c r="AG424" s="550"/>
      <c r="AH424" s="48"/>
      <c r="AI424" s="127"/>
      <c r="AJ424" s="127"/>
      <c r="AK424" s="127"/>
      <c r="AL424" s="127"/>
      <c r="AM424" s="127"/>
      <c r="AN424" s="127"/>
      <c r="AO424" s="127"/>
      <c r="AP424" s="47"/>
    </row>
    <row r="425" spans="2:42" ht="18" customHeight="1">
      <c r="B425" s="592">
        <f>+IF('請求入力欄'!D422="","",'請求入力欄'!D422)</f>
      </c>
      <c r="C425" s="593"/>
      <c r="D425" s="594"/>
      <c r="E425" s="206"/>
      <c r="F425" s="601">
        <f>+IF('請求入力欄'!K422="","",'請求入力欄'!K422)</f>
      </c>
      <c r="G425" s="601"/>
      <c r="H425" s="601"/>
      <c r="I425" s="601"/>
      <c r="J425" s="601"/>
      <c r="K425" s="601"/>
      <c r="L425" s="601"/>
      <c r="M425" s="601"/>
      <c r="N425" s="601"/>
      <c r="O425" s="601"/>
      <c r="P425" s="207"/>
      <c r="Q425" s="597">
        <f>+IF('請求入力欄'!L422="","",'請求入力欄'!L422)</f>
      </c>
      <c r="R425" s="598"/>
      <c r="S425" s="598"/>
      <c r="T425" s="598"/>
      <c r="U425" s="595">
        <f>+IF('請求入力欄'!M422="","",'請求入力欄'!M422)</f>
      </c>
      <c r="V425" s="595"/>
      <c r="W425" s="595"/>
      <c r="X425" s="596"/>
      <c r="Y425" s="548">
        <f>+IF('請求入力欄'!N422="","",'請求入力欄'!N422)</f>
      </c>
      <c r="Z425" s="549"/>
      <c r="AA425" s="549"/>
      <c r="AB425" s="549"/>
      <c r="AC425" s="549"/>
      <c r="AD425" s="549"/>
      <c r="AE425" s="549"/>
      <c r="AF425" s="549"/>
      <c r="AG425" s="550"/>
      <c r="AH425" s="54"/>
      <c r="AI425" s="4"/>
      <c r="AJ425" s="4"/>
      <c r="AK425" s="4"/>
      <c r="AL425" s="4"/>
      <c r="AM425" s="4"/>
      <c r="AN425" s="4"/>
      <c r="AO425" s="4"/>
      <c r="AP425" s="45"/>
    </row>
    <row r="426" spans="2:42" ht="18" customHeight="1">
      <c r="B426" s="592">
        <f>+IF('請求入力欄'!D423="","",'請求入力欄'!D423)</f>
      </c>
      <c r="C426" s="593"/>
      <c r="D426" s="594"/>
      <c r="E426" s="204"/>
      <c r="F426" s="601">
        <f>+IF('請求入力欄'!K423="","",'請求入力欄'!K423)</f>
      </c>
      <c r="G426" s="601"/>
      <c r="H426" s="601"/>
      <c r="I426" s="601"/>
      <c r="J426" s="601"/>
      <c r="K426" s="601"/>
      <c r="L426" s="601"/>
      <c r="M426" s="601"/>
      <c r="N426" s="601"/>
      <c r="O426" s="601"/>
      <c r="P426" s="205"/>
      <c r="Q426" s="597">
        <f>+IF('請求入力欄'!L423="","",'請求入力欄'!L423)</f>
      </c>
      <c r="R426" s="598"/>
      <c r="S426" s="598"/>
      <c r="T426" s="598"/>
      <c r="U426" s="595">
        <f>+IF('請求入力欄'!M423="","",'請求入力欄'!M423)</f>
      </c>
      <c r="V426" s="595"/>
      <c r="W426" s="595"/>
      <c r="X426" s="596"/>
      <c r="Y426" s="548">
        <f>+IF('請求入力欄'!N423="","",'請求入力欄'!N423)</f>
      </c>
      <c r="Z426" s="549"/>
      <c r="AA426" s="549"/>
      <c r="AB426" s="549"/>
      <c r="AC426" s="549"/>
      <c r="AD426" s="549"/>
      <c r="AE426" s="549"/>
      <c r="AF426" s="549"/>
      <c r="AG426" s="550"/>
      <c r="AH426" s="48"/>
      <c r="AI426" s="127"/>
      <c r="AJ426" s="127"/>
      <c r="AK426" s="127"/>
      <c r="AL426" s="127"/>
      <c r="AM426" s="127"/>
      <c r="AN426" s="127"/>
      <c r="AO426" s="127"/>
      <c r="AP426" s="47"/>
    </row>
    <row r="427" spans="2:42" ht="26.25" customHeight="1">
      <c r="B427" s="40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442" t="s">
        <v>248</v>
      </c>
      <c r="R427" s="443"/>
      <c r="S427" s="443"/>
      <c r="T427" s="444"/>
      <c r="U427" s="51" t="s">
        <v>2</v>
      </c>
      <c r="V427" s="52"/>
      <c r="W427" s="52"/>
      <c r="X427" s="53"/>
      <c r="Y427" s="490">
        <f>SUM(Y418:AG426)</f>
        <v>0</v>
      </c>
      <c r="Z427" s="491"/>
      <c r="AA427" s="491"/>
      <c r="AB427" s="491"/>
      <c r="AC427" s="491"/>
      <c r="AD427" s="491"/>
      <c r="AE427" s="491"/>
      <c r="AF427" s="491"/>
      <c r="AG427" s="492"/>
      <c r="AH427" s="496" t="s">
        <v>32</v>
      </c>
      <c r="AI427" s="496"/>
      <c r="AJ427" s="496"/>
      <c r="AK427" s="496"/>
      <c r="AL427" s="496"/>
      <c r="AM427" s="496"/>
      <c r="AN427" s="496"/>
      <c r="AO427" s="496"/>
      <c r="AP427" s="497"/>
    </row>
    <row r="428" spans="2:42" ht="26.25" customHeight="1" thickBot="1">
      <c r="B428" s="41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"/>
      <c r="N428" s="4"/>
      <c r="O428" s="4"/>
      <c r="P428" s="4"/>
      <c r="Q428" s="261"/>
      <c r="R428" s="445">
        <f>'請求入力欄'!K425</f>
        <v>0.08</v>
      </c>
      <c r="S428" s="445"/>
      <c r="T428" s="446"/>
      <c r="U428" s="72" t="s">
        <v>29</v>
      </c>
      <c r="V428" s="73"/>
      <c r="W428" s="73"/>
      <c r="X428" s="74"/>
      <c r="Y428" s="493">
        <f>ROUNDDOWN(Y427*R428,0)</f>
        <v>0</v>
      </c>
      <c r="Z428" s="494"/>
      <c r="AA428" s="494"/>
      <c r="AB428" s="494"/>
      <c r="AC428" s="494"/>
      <c r="AD428" s="494"/>
      <c r="AE428" s="494"/>
      <c r="AF428" s="494"/>
      <c r="AG428" s="495"/>
      <c r="AH428" s="498">
        <f>SUM(Y427:AG428)</f>
        <v>0</v>
      </c>
      <c r="AI428" s="499"/>
      <c r="AJ428" s="499"/>
      <c r="AK428" s="499"/>
      <c r="AL428" s="499"/>
      <c r="AM428" s="499"/>
      <c r="AN428" s="499"/>
      <c r="AO428" s="499"/>
      <c r="AP428" s="500"/>
    </row>
    <row r="429" spans="2:42" ht="17.25" customHeight="1" thickTop="1">
      <c r="B429" s="568" t="s">
        <v>27</v>
      </c>
      <c r="C429" s="39"/>
      <c r="D429" s="4"/>
      <c r="E429" s="4"/>
      <c r="F429" s="4"/>
      <c r="G429" s="4"/>
      <c r="H429" s="4"/>
      <c r="I429" s="4"/>
      <c r="J429" s="4"/>
      <c r="K429" s="4"/>
      <c r="L429" s="4"/>
      <c r="M429" s="569" t="s">
        <v>28</v>
      </c>
      <c r="N429" s="570"/>
      <c r="O429" s="570"/>
      <c r="P429" s="570"/>
      <c r="Q429" s="570"/>
      <c r="R429" s="570"/>
      <c r="S429" s="570"/>
      <c r="T429" s="570"/>
      <c r="U429" s="570"/>
      <c r="V429" s="570" t="s">
        <v>29</v>
      </c>
      <c r="W429" s="570"/>
      <c r="X429" s="570"/>
      <c r="Y429" s="571"/>
      <c r="Z429" s="571"/>
      <c r="AA429" s="571"/>
      <c r="AB429" s="571"/>
      <c r="AC429" s="572"/>
      <c r="AD429" s="573" t="s">
        <v>30</v>
      </c>
      <c r="AE429" s="574"/>
      <c r="AF429" s="574"/>
      <c r="AG429" s="575"/>
      <c r="AH429" s="44"/>
      <c r="AI429" s="43"/>
      <c r="AJ429" s="60"/>
      <c r="AK429" s="132"/>
      <c r="AL429" s="43"/>
      <c r="AM429" s="60"/>
      <c r="AN429" s="132"/>
      <c r="AO429" s="59"/>
      <c r="AP429" s="60"/>
    </row>
    <row r="430" spans="2:42" ht="17.25" customHeight="1">
      <c r="B430" s="568"/>
      <c r="C430" s="14"/>
      <c r="D430" s="6"/>
      <c r="E430" s="6" t="s">
        <v>22</v>
      </c>
      <c r="F430" s="6"/>
      <c r="G430" s="6"/>
      <c r="H430" s="6"/>
      <c r="I430" s="6"/>
      <c r="J430" s="6"/>
      <c r="K430" s="6"/>
      <c r="L430" s="6" t="s">
        <v>24</v>
      </c>
      <c r="M430" s="576"/>
      <c r="N430" s="447"/>
      <c r="O430" s="512"/>
      <c r="P430" s="514"/>
      <c r="Q430" s="447"/>
      <c r="R430" s="512"/>
      <c r="S430" s="514"/>
      <c r="T430" s="447"/>
      <c r="U430" s="512"/>
      <c r="V430" s="514"/>
      <c r="W430" s="512"/>
      <c r="X430" s="514"/>
      <c r="Y430" s="447"/>
      <c r="Z430" s="512"/>
      <c r="AA430" s="514"/>
      <c r="AB430" s="447"/>
      <c r="AC430" s="533"/>
      <c r="AD430" s="578" t="s">
        <v>31</v>
      </c>
      <c r="AE430" s="579"/>
      <c r="AF430" s="579"/>
      <c r="AG430" s="580"/>
      <c r="AH430" s="35"/>
      <c r="AI430" s="79"/>
      <c r="AJ430" s="61"/>
      <c r="AK430" s="133"/>
      <c r="AL430" s="79"/>
      <c r="AM430" s="61"/>
      <c r="AN430" s="133"/>
      <c r="AO430" s="79"/>
      <c r="AP430" s="61"/>
    </row>
    <row r="431" spans="2:42" ht="17.25" customHeight="1" thickBot="1">
      <c r="B431" s="568"/>
      <c r="C431" s="126" t="s">
        <v>80</v>
      </c>
      <c r="D431" s="5"/>
      <c r="E431" s="5"/>
      <c r="F431" s="5"/>
      <c r="G431" s="5"/>
      <c r="H431" s="5"/>
      <c r="I431" s="5"/>
      <c r="J431" s="5"/>
      <c r="K431" s="5"/>
      <c r="L431" s="5"/>
      <c r="M431" s="577"/>
      <c r="N431" s="448"/>
      <c r="O431" s="513"/>
      <c r="P431" s="515"/>
      <c r="Q431" s="448"/>
      <c r="R431" s="513"/>
      <c r="S431" s="515"/>
      <c r="T431" s="448"/>
      <c r="U431" s="513"/>
      <c r="V431" s="515"/>
      <c r="W431" s="513"/>
      <c r="X431" s="515"/>
      <c r="Y431" s="448"/>
      <c r="Z431" s="513"/>
      <c r="AA431" s="515"/>
      <c r="AB431" s="448"/>
      <c r="AC431" s="534"/>
      <c r="AD431" s="581" t="s">
        <v>2</v>
      </c>
      <c r="AE431" s="582"/>
      <c r="AF431" s="582"/>
      <c r="AG431" s="583"/>
      <c r="AH431" s="35"/>
      <c r="AI431" s="79"/>
      <c r="AJ431" s="61"/>
      <c r="AK431" s="133"/>
      <c r="AL431" s="79"/>
      <c r="AM431" s="61"/>
      <c r="AN431" s="133"/>
      <c r="AO431" s="79"/>
      <c r="AP431" s="61"/>
    </row>
    <row r="432" spans="2:42" ht="17.25" customHeight="1">
      <c r="B432" s="568"/>
      <c r="C432" s="34"/>
      <c r="D432" s="4"/>
      <c r="E432" s="4"/>
      <c r="F432" s="4"/>
      <c r="G432" s="4"/>
      <c r="H432" s="4"/>
      <c r="I432" s="4"/>
      <c r="J432" s="4"/>
      <c r="K432" s="4"/>
      <c r="L432" s="55"/>
      <c r="M432" s="584" t="s">
        <v>42</v>
      </c>
      <c r="N432" s="585"/>
      <c r="O432" s="585"/>
      <c r="P432" s="585"/>
      <c r="Q432" s="586" t="s">
        <v>43</v>
      </c>
      <c r="R432" s="587"/>
      <c r="S432" s="587"/>
      <c r="T432" s="587"/>
      <c r="U432" s="588" t="s">
        <v>52</v>
      </c>
      <c r="V432" s="587"/>
      <c r="W432" s="587"/>
      <c r="X432" s="587"/>
      <c r="Y432" s="587"/>
      <c r="Z432" s="587"/>
      <c r="AA432" s="587"/>
      <c r="AB432" s="587"/>
      <c r="AC432" s="587"/>
      <c r="AD432" s="589" t="s">
        <v>3</v>
      </c>
      <c r="AE432" s="590"/>
      <c r="AF432" s="590"/>
      <c r="AG432" s="591"/>
      <c r="AH432" s="58"/>
      <c r="AI432" s="57"/>
      <c r="AJ432" s="62"/>
      <c r="AK432" s="134"/>
      <c r="AL432" s="57"/>
      <c r="AM432" s="62"/>
      <c r="AN432" s="134"/>
      <c r="AO432" s="57"/>
      <c r="AP432" s="62"/>
    </row>
    <row r="433" spans="2:42" ht="19.5" customHeight="1">
      <c r="B433" s="563" t="s">
        <v>21</v>
      </c>
      <c r="C433" s="564"/>
      <c r="D433" s="565"/>
      <c r="E433" s="551" t="s">
        <v>16</v>
      </c>
      <c r="F433" s="552"/>
      <c r="G433" s="552"/>
      <c r="H433" s="552"/>
      <c r="I433" s="552"/>
      <c r="J433" s="552"/>
      <c r="K433" s="552"/>
      <c r="L433" s="552"/>
      <c r="M433" s="553" t="s">
        <v>44</v>
      </c>
      <c r="N433" s="554"/>
      <c r="O433" s="554"/>
      <c r="P433" s="554"/>
      <c r="Q433" s="555"/>
      <c r="R433" s="525"/>
      <c r="S433" s="525"/>
      <c r="T433" s="525"/>
      <c r="U433" s="559" t="s">
        <v>53</v>
      </c>
      <c r="V433" s="525"/>
      <c r="W433" s="525"/>
      <c r="X433" s="525"/>
      <c r="Y433" s="510"/>
      <c r="Z433" s="511"/>
      <c r="AA433" s="511"/>
      <c r="AB433" s="511"/>
      <c r="AC433" s="511"/>
      <c r="AD433" s="529">
        <v>4120</v>
      </c>
      <c r="AE433" s="530"/>
      <c r="AF433" s="530"/>
      <c r="AG433" s="531" t="s">
        <v>60</v>
      </c>
      <c r="AH433" s="531"/>
      <c r="AI433" s="531"/>
      <c r="AJ433" s="532"/>
      <c r="AK433" s="56"/>
      <c r="AL433" s="33"/>
      <c r="AM433" s="33"/>
      <c r="AN433" s="33"/>
      <c r="AO433" s="33"/>
      <c r="AP433" s="63"/>
    </row>
    <row r="434" spans="2:42" ht="19.5" customHeight="1">
      <c r="B434" s="551"/>
      <c r="C434" s="552"/>
      <c r="D434" s="552"/>
      <c r="E434" s="70"/>
      <c r="F434" s="130"/>
      <c r="G434" s="130"/>
      <c r="H434" s="130"/>
      <c r="I434" s="130"/>
      <c r="J434" s="130"/>
      <c r="K434" s="130"/>
      <c r="L434" s="50"/>
      <c r="M434" s="553" t="s">
        <v>45</v>
      </c>
      <c r="N434" s="554"/>
      <c r="O434" s="554"/>
      <c r="P434" s="554"/>
      <c r="Q434" s="555"/>
      <c r="R434" s="525"/>
      <c r="S434" s="525"/>
      <c r="T434" s="525"/>
      <c r="U434" s="559" t="s">
        <v>54</v>
      </c>
      <c r="V434" s="525"/>
      <c r="W434" s="525"/>
      <c r="X434" s="525"/>
      <c r="Y434" s="510"/>
      <c r="Z434" s="511"/>
      <c r="AA434" s="511"/>
      <c r="AB434" s="511"/>
      <c r="AC434" s="511"/>
      <c r="AD434" s="538">
        <v>4140</v>
      </c>
      <c r="AE434" s="539"/>
      <c r="AF434" s="539"/>
      <c r="AG434" s="470" t="s">
        <v>61</v>
      </c>
      <c r="AH434" s="470"/>
      <c r="AI434" s="470"/>
      <c r="AJ434" s="471"/>
      <c r="AK434" s="15"/>
      <c r="AL434" s="16"/>
      <c r="AM434" s="16"/>
      <c r="AN434" s="16"/>
      <c r="AO434" s="16"/>
      <c r="AP434" s="64"/>
    </row>
    <row r="435" spans="2:42" ht="19.5" customHeight="1">
      <c r="B435" s="551"/>
      <c r="C435" s="552"/>
      <c r="D435" s="552"/>
      <c r="E435" s="70"/>
      <c r="F435" s="130"/>
      <c r="G435" s="130"/>
      <c r="H435" s="130"/>
      <c r="I435" s="130"/>
      <c r="J435" s="130"/>
      <c r="K435" s="130"/>
      <c r="L435" s="50"/>
      <c r="M435" s="553" t="s">
        <v>46</v>
      </c>
      <c r="N435" s="554"/>
      <c r="O435" s="554"/>
      <c r="P435" s="554"/>
      <c r="Q435" s="555"/>
      <c r="R435" s="525"/>
      <c r="S435" s="525"/>
      <c r="T435" s="525"/>
      <c r="U435" s="559" t="s">
        <v>55</v>
      </c>
      <c r="V435" s="525"/>
      <c r="W435" s="525"/>
      <c r="X435" s="525"/>
      <c r="Y435" s="510"/>
      <c r="Z435" s="511"/>
      <c r="AA435" s="511"/>
      <c r="AB435" s="511"/>
      <c r="AC435" s="511"/>
      <c r="AD435" s="566">
        <v>4150</v>
      </c>
      <c r="AE435" s="567"/>
      <c r="AF435" s="567"/>
      <c r="AG435" s="472" t="s">
        <v>62</v>
      </c>
      <c r="AH435" s="472"/>
      <c r="AI435" s="472"/>
      <c r="AJ435" s="473"/>
      <c r="AK435" s="17"/>
      <c r="AL435" s="18"/>
      <c r="AM435" s="18"/>
      <c r="AN435" s="18"/>
      <c r="AO435" s="18"/>
      <c r="AP435" s="65"/>
    </row>
    <row r="436" spans="2:42" ht="19.5" customHeight="1">
      <c r="B436" s="551"/>
      <c r="C436" s="552"/>
      <c r="D436" s="552"/>
      <c r="E436" s="70"/>
      <c r="F436" s="130"/>
      <c r="G436" s="130"/>
      <c r="H436" s="130"/>
      <c r="I436" s="130"/>
      <c r="J436" s="130"/>
      <c r="K436" s="130"/>
      <c r="L436" s="50"/>
      <c r="M436" s="553" t="s">
        <v>47</v>
      </c>
      <c r="N436" s="554"/>
      <c r="O436" s="554"/>
      <c r="P436" s="554"/>
      <c r="Q436" s="555"/>
      <c r="R436" s="525"/>
      <c r="S436" s="525"/>
      <c r="T436" s="525"/>
      <c r="U436" s="559" t="s">
        <v>56</v>
      </c>
      <c r="V436" s="525"/>
      <c r="W436" s="525"/>
      <c r="X436" s="525"/>
      <c r="Y436" s="526"/>
      <c r="Z436" s="526"/>
      <c r="AA436" s="526"/>
      <c r="AB436" s="526"/>
      <c r="AC436" s="526"/>
      <c r="AD436" s="19"/>
      <c r="AE436" s="19"/>
      <c r="AF436" s="19"/>
      <c r="AG436" s="19"/>
      <c r="AH436" s="19"/>
      <c r="AI436" s="19"/>
      <c r="AJ436" s="20"/>
      <c r="AK436" s="560" t="s">
        <v>63</v>
      </c>
      <c r="AL436" s="561"/>
      <c r="AM436" s="561" t="s">
        <v>64</v>
      </c>
      <c r="AN436" s="561"/>
      <c r="AO436" s="561" t="s">
        <v>65</v>
      </c>
      <c r="AP436" s="562"/>
    </row>
    <row r="437" spans="2:42" ht="19.5" customHeight="1">
      <c r="B437" s="551"/>
      <c r="C437" s="552"/>
      <c r="D437" s="552"/>
      <c r="E437" s="70"/>
      <c r="F437" s="130"/>
      <c r="G437" s="130"/>
      <c r="H437" s="130"/>
      <c r="I437" s="130"/>
      <c r="J437" s="130"/>
      <c r="K437" s="130"/>
      <c r="L437" s="50"/>
      <c r="M437" s="553" t="s">
        <v>48</v>
      </c>
      <c r="N437" s="554"/>
      <c r="O437" s="554"/>
      <c r="P437" s="554"/>
      <c r="Q437" s="555"/>
      <c r="R437" s="525"/>
      <c r="S437" s="525"/>
      <c r="T437" s="525"/>
      <c r="U437" s="559" t="s">
        <v>57</v>
      </c>
      <c r="V437" s="525"/>
      <c r="W437" s="525"/>
      <c r="X437" s="525"/>
      <c r="Y437" s="526"/>
      <c r="Z437" s="526"/>
      <c r="AA437" s="526"/>
      <c r="AB437" s="526"/>
      <c r="AC437" s="526"/>
      <c r="AD437" s="21"/>
      <c r="AE437" s="21"/>
      <c r="AF437" s="21"/>
      <c r="AG437" s="21"/>
      <c r="AH437" s="21"/>
      <c r="AI437" s="21"/>
      <c r="AJ437" s="22"/>
      <c r="AK437" s="474">
        <v>0</v>
      </c>
      <c r="AL437" s="468"/>
      <c r="AM437" s="468">
        <v>4</v>
      </c>
      <c r="AN437" s="468"/>
      <c r="AO437" s="468">
        <v>0</v>
      </c>
      <c r="AP437" s="469"/>
    </row>
    <row r="438" spans="2:42" ht="19.5" customHeight="1">
      <c r="B438" s="551"/>
      <c r="C438" s="552"/>
      <c r="D438" s="552"/>
      <c r="E438" s="70"/>
      <c r="F438" s="130"/>
      <c r="G438" s="130"/>
      <c r="H438" s="130"/>
      <c r="I438" s="130"/>
      <c r="J438" s="130"/>
      <c r="K438" s="130"/>
      <c r="L438" s="50"/>
      <c r="M438" s="553" t="s">
        <v>49</v>
      </c>
      <c r="N438" s="554"/>
      <c r="O438" s="554"/>
      <c r="P438" s="554"/>
      <c r="Q438" s="555"/>
      <c r="R438" s="525"/>
      <c r="S438" s="525"/>
      <c r="T438" s="525"/>
      <c r="U438" s="559" t="s">
        <v>58</v>
      </c>
      <c r="V438" s="525"/>
      <c r="W438" s="525"/>
      <c r="X438" s="525"/>
      <c r="Y438" s="526"/>
      <c r="Z438" s="526"/>
      <c r="AA438" s="526"/>
      <c r="AB438" s="526"/>
      <c r="AC438" s="526"/>
      <c r="AD438" s="21"/>
      <c r="AE438" s="21"/>
      <c r="AF438" s="21"/>
      <c r="AG438" s="21"/>
      <c r="AH438" s="21"/>
      <c r="AI438" s="21"/>
      <c r="AJ438" s="22"/>
      <c r="AK438" s="474">
        <v>1</v>
      </c>
      <c r="AL438" s="468"/>
      <c r="AM438" s="468">
        <v>6</v>
      </c>
      <c r="AN438" s="468"/>
      <c r="AO438" s="468">
        <v>1</v>
      </c>
      <c r="AP438" s="469"/>
    </row>
    <row r="439" spans="2:42" ht="19.5" customHeight="1">
      <c r="B439" s="551"/>
      <c r="C439" s="552"/>
      <c r="D439" s="552"/>
      <c r="E439" s="70"/>
      <c r="F439" s="130"/>
      <c r="G439" s="130"/>
      <c r="H439" s="130"/>
      <c r="I439" s="130"/>
      <c r="J439" s="130"/>
      <c r="K439" s="130"/>
      <c r="L439" s="50"/>
      <c r="M439" s="553" t="s">
        <v>258</v>
      </c>
      <c r="N439" s="554"/>
      <c r="O439" s="554"/>
      <c r="P439" s="554"/>
      <c r="Q439" s="555"/>
      <c r="R439" s="525"/>
      <c r="S439" s="525"/>
      <c r="T439" s="525"/>
      <c r="U439" s="559" t="s">
        <v>59</v>
      </c>
      <c r="V439" s="525"/>
      <c r="W439" s="525"/>
      <c r="X439" s="525"/>
      <c r="Y439" s="526"/>
      <c r="Z439" s="526"/>
      <c r="AA439" s="526"/>
      <c r="AB439" s="526"/>
      <c r="AC439" s="526"/>
      <c r="AD439" s="21"/>
      <c r="AE439" s="21"/>
      <c r="AF439" s="21"/>
      <c r="AG439" s="21"/>
      <c r="AH439" s="21"/>
      <c r="AI439" s="21"/>
      <c r="AJ439" s="22"/>
      <c r="AK439" s="474">
        <v>2</v>
      </c>
      <c r="AL439" s="468"/>
      <c r="AM439" s="468">
        <v>7</v>
      </c>
      <c r="AN439" s="468"/>
      <c r="AO439" s="468">
        <v>2</v>
      </c>
      <c r="AP439" s="469"/>
    </row>
    <row r="440" spans="2:42" ht="19.5" customHeight="1">
      <c r="B440" s="551"/>
      <c r="C440" s="552"/>
      <c r="D440" s="552"/>
      <c r="E440" s="70"/>
      <c r="F440" s="130"/>
      <c r="G440" s="130"/>
      <c r="H440" s="130"/>
      <c r="I440" s="130"/>
      <c r="J440" s="130"/>
      <c r="K440" s="130"/>
      <c r="L440" s="50"/>
      <c r="M440" s="553" t="s">
        <v>50</v>
      </c>
      <c r="N440" s="554"/>
      <c r="O440" s="554"/>
      <c r="P440" s="554"/>
      <c r="Q440" s="555"/>
      <c r="R440" s="525"/>
      <c r="S440" s="525"/>
      <c r="T440" s="525"/>
      <c r="U440" s="525"/>
      <c r="V440" s="525"/>
      <c r="W440" s="525"/>
      <c r="X440" s="525"/>
      <c r="Y440" s="526"/>
      <c r="Z440" s="526"/>
      <c r="AA440" s="526"/>
      <c r="AB440" s="526"/>
      <c r="AC440" s="526"/>
      <c r="AD440" s="21"/>
      <c r="AE440" s="21"/>
      <c r="AF440" s="21"/>
      <c r="AG440" s="21"/>
      <c r="AH440" s="21"/>
      <c r="AI440" s="21"/>
      <c r="AJ440" s="22"/>
      <c r="AK440" s="474"/>
      <c r="AL440" s="468"/>
      <c r="AM440" s="468"/>
      <c r="AN440" s="468"/>
      <c r="AO440" s="468">
        <v>4</v>
      </c>
      <c r="AP440" s="469"/>
    </row>
    <row r="441" spans="2:42" ht="19.5" customHeight="1">
      <c r="B441" s="551"/>
      <c r="C441" s="552"/>
      <c r="D441" s="552"/>
      <c r="E441" s="70"/>
      <c r="F441" s="130"/>
      <c r="G441" s="130"/>
      <c r="H441" s="130"/>
      <c r="I441" s="130"/>
      <c r="J441" s="130"/>
      <c r="K441" s="130"/>
      <c r="L441" s="50"/>
      <c r="M441" s="556"/>
      <c r="N441" s="554"/>
      <c r="O441" s="554"/>
      <c r="P441" s="554"/>
      <c r="Q441" s="555"/>
      <c r="R441" s="525"/>
      <c r="S441" s="525"/>
      <c r="T441" s="525"/>
      <c r="U441" s="525"/>
      <c r="V441" s="525"/>
      <c r="W441" s="525"/>
      <c r="X441" s="525"/>
      <c r="Y441" s="526"/>
      <c r="Z441" s="526"/>
      <c r="AA441" s="526"/>
      <c r="AB441" s="526"/>
      <c r="AC441" s="526"/>
      <c r="AD441" s="21"/>
      <c r="AE441" s="21"/>
      <c r="AF441" s="21"/>
      <c r="AG441" s="21"/>
      <c r="AH441" s="21"/>
      <c r="AI441" s="21"/>
      <c r="AJ441" s="22"/>
      <c r="AK441" s="474"/>
      <c r="AL441" s="468"/>
      <c r="AM441" s="468"/>
      <c r="AN441" s="468"/>
      <c r="AO441" s="468">
        <v>5</v>
      </c>
      <c r="AP441" s="469"/>
    </row>
    <row r="442" spans="2:42" ht="19.5" customHeight="1">
      <c r="B442" s="551"/>
      <c r="C442" s="552"/>
      <c r="D442" s="552"/>
      <c r="E442" s="70"/>
      <c r="F442" s="130"/>
      <c r="G442" s="130"/>
      <c r="H442" s="130"/>
      <c r="I442" s="130"/>
      <c r="J442" s="130"/>
      <c r="K442" s="130"/>
      <c r="L442" s="50"/>
      <c r="M442" s="553"/>
      <c r="N442" s="554"/>
      <c r="O442" s="554"/>
      <c r="P442" s="554"/>
      <c r="Q442" s="555"/>
      <c r="R442" s="525"/>
      <c r="S442" s="525"/>
      <c r="T442" s="525"/>
      <c r="U442" s="525"/>
      <c r="V442" s="525"/>
      <c r="W442" s="525"/>
      <c r="X442" s="525"/>
      <c r="Y442" s="526"/>
      <c r="Z442" s="526"/>
      <c r="AA442" s="526"/>
      <c r="AB442" s="526"/>
      <c r="AC442" s="526"/>
      <c r="AD442" s="21"/>
      <c r="AE442" s="21"/>
      <c r="AF442" s="21"/>
      <c r="AG442" s="21"/>
      <c r="AH442" s="21"/>
      <c r="AI442" s="21"/>
      <c r="AJ442" s="22"/>
      <c r="AK442" s="474"/>
      <c r="AL442" s="468"/>
      <c r="AM442" s="468"/>
      <c r="AN442" s="468"/>
      <c r="AO442" s="468"/>
      <c r="AP442" s="469"/>
    </row>
    <row r="443" spans="2:42" ht="19.5" customHeight="1">
      <c r="B443" s="540" t="s">
        <v>2</v>
      </c>
      <c r="C443" s="541"/>
      <c r="D443" s="541"/>
      <c r="E443" s="71"/>
      <c r="F443" s="66"/>
      <c r="G443" s="66"/>
      <c r="H443" s="66"/>
      <c r="I443" s="66"/>
      <c r="J443" s="66"/>
      <c r="K443" s="66"/>
      <c r="L443" s="67"/>
      <c r="M443" s="542" t="s">
        <v>51</v>
      </c>
      <c r="N443" s="543"/>
      <c r="O443" s="543"/>
      <c r="P443" s="543"/>
      <c r="Q443" s="544"/>
      <c r="R443" s="545"/>
      <c r="S443" s="545"/>
      <c r="T443" s="545"/>
      <c r="U443" s="545"/>
      <c r="V443" s="545"/>
      <c r="W443" s="545"/>
      <c r="X443" s="545"/>
      <c r="Y443" s="546"/>
      <c r="Z443" s="546"/>
      <c r="AA443" s="546"/>
      <c r="AB443" s="546"/>
      <c r="AC443" s="546"/>
      <c r="AD443" s="23"/>
      <c r="AE443" s="23"/>
      <c r="AF443" s="23"/>
      <c r="AG443" s="23"/>
      <c r="AH443" s="23"/>
      <c r="AI443" s="23"/>
      <c r="AJ443" s="24"/>
      <c r="AK443" s="547"/>
      <c r="AL443" s="527"/>
      <c r="AM443" s="527"/>
      <c r="AN443" s="527"/>
      <c r="AO443" s="527"/>
      <c r="AP443" s="528"/>
    </row>
    <row r="444" spans="2:42" ht="12" customHeight="1">
      <c r="B444" s="68" t="s">
        <v>17</v>
      </c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69"/>
      <c r="AD444" s="9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215"/>
    </row>
    <row r="445" spans="2:42" ht="12" customHeight="1">
      <c r="B445" s="11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12"/>
      <c r="AD445" s="11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216"/>
    </row>
    <row r="446" spans="2:42" ht="12" customHeight="1">
      <c r="B446" s="1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12"/>
      <c r="AD446" s="11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216"/>
    </row>
    <row r="447" spans="2:42" ht="12" customHeight="1">
      <c r="B447" s="11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12"/>
      <c r="AD447" s="11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216"/>
    </row>
    <row r="448" spans="2:42" ht="12" customHeight="1">
      <c r="B448" s="1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12"/>
      <c r="AD448" s="11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216"/>
    </row>
    <row r="449" spans="2:42" ht="12" customHeight="1">
      <c r="B449" s="11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12"/>
      <c r="AD449" s="11"/>
      <c r="AE449" s="4"/>
      <c r="AF449" s="4"/>
      <c r="AG449" s="4"/>
      <c r="AH449" s="4"/>
      <c r="AI449" s="4"/>
      <c r="AO449" s="4"/>
      <c r="AP449" s="216"/>
    </row>
    <row r="450" spans="2:42" ht="12" customHeight="1">
      <c r="B450" s="11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12"/>
      <c r="AD450" s="11"/>
      <c r="AE450" s="4"/>
      <c r="AF450" s="4"/>
      <c r="AG450" s="4"/>
      <c r="AH450" s="4"/>
      <c r="AI450" s="4"/>
      <c r="AO450" s="4"/>
      <c r="AP450" s="216"/>
    </row>
    <row r="451" spans="2:42" ht="10.5">
      <c r="B451" s="10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  <c r="AB451" s="128"/>
      <c r="AC451" s="129"/>
      <c r="AD451" s="11"/>
      <c r="AE451" s="4"/>
      <c r="AF451" s="4"/>
      <c r="AG451" s="4"/>
      <c r="AH451" s="4"/>
      <c r="AI451" s="4"/>
      <c r="AO451" s="209"/>
      <c r="AP451" s="217"/>
    </row>
    <row r="452" spans="2:42" ht="10.5">
      <c r="B452" s="557" t="s">
        <v>33</v>
      </c>
      <c r="C452" s="449"/>
      <c r="D452" s="558"/>
      <c r="E452" s="558"/>
      <c r="F452" s="558"/>
      <c r="G452" s="449" t="s">
        <v>34</v>
      </c>
      <c r="H452" s="449"/>
      <c r="I452" s="449"/>
      <c r="J452" s="449" t="s">
        <v>34</v>
      </c>
      <c r="K452" s="449"/>
      <c r="L452" s="449"/>
      <c r="M452" s="449" t="s">
        <v>35</v>
      </c>
      <c r="N452" s="449"/>
      <c r="O452" s="449"/>
      <c r="P452" s="449"/>
      <c r="Q452" s="449"/>
      <c r="R452" s="449"/>
      <c r="S452" s="449"/>
      <c r="T452" s="449"/>
      <c r="U452" s="449"/>
      <c r="V452" s="449" t="s">
        <v>36</v>
      </c>
      <c r="W452" s="449"/>
      <c r="X452" s="449"/>
      <c r="Y452" s="449" t="s">
        <v>37</v>
      </c>
      <c r="Z452" s="449"/>
      <c r="AA452" s="449"/>
      <c r="AB452" s="449" t="s">
        <v>38</v>
      </c>
      <c r="AC452" s="449"/>
      <c r="AD452" s="449"/>
      <c r="AE452" s="449" t="s">
        <v>39</v>
      </c>
      <c r="AF452" s="449"/>
      <c r="AG452" s="449"/>
      <c r="AH452" s="449" t="s">
        <v>41</v>
      </c>
      <c r="AI452" s="449"/>
      <c r="AJ452" s="449"/>
      <c r="AK452" s="449" t="s">
        <v>40</v>
      </c>
      <c r="AL452" s="449"/>
      <c r="AM452" s="449"/>
      <c r="AN452" s="449" t="s">
        <v>66</v>
      </c>
      <c r="AO452" s="449"/>
      <c r="AP452" s="452"/>
    </row>
    <row r="453" spans="2:42" ht="10.5">
      <c r="B453" s="9"/>
      <c r="C453" s="87"/>
      <c r="D453" s="9"/>
      <c r="E453" s="86"/>
      <c r="F453" s="87"/>
      <c r="G453" s="9"/>
      <c r="H453" s="86"/>
      <c r="I453" s="87"/>
      <c r="J453" s="9"/>
      <c r="K453" s="86"/>
      <c r="L453" s="87"/>
      <c r="M453" s="9"/>
      <c r="N453" s="86"/>
      <c r="O453" s="87"/>
      <c r="P453" s="9"/>
      <c r="Q453" s="86"/>
      <c r="R453" s="87"/>
      <c r="S453" s="9"/>
      <c r="T453" s="86"/>
      <c r="U453" s="87"/>
      <c r="V453" s="9"/>
      <c r="W453" s="86"/>
      <c r="X453" s="87"/>
      <c r="Y453" s="9"/>
      <c r="Z453" s="86"/>
      <c r="AA453" s="87"/>
      <c r="AB453" s="9"/>
      <c r="AC453" s="86"/>
      <c r="AD453" s="87"/>
      <c r="AE453" s="9"/>
      <c r="AF453" s="86"/>
      <c r="AG453" s="87"/>
      <c r="AH453" s="9"/>
      <c r="AI453" s="86"/>
      <c r="AJ453" s="87"/>
      <c r="AK453" s="9"/>
      <c r="AL453" s="86"/>
      <c r="AM453" s="87"/>
      <c r="AN453" s="453">
        <f>AN396+1</f>
        <v>8</v>
      </c>
      <c r="AO453" s="454"/>
      <c r="AP453" s="455"/>
    </row>
    <row r="454" spans="2:42" ht="10.5">
      <c r="B454" s="11"/>
      <c r="C454" s="12"/>
      <c r="D454" s="11"/>
      <c r="E454" s="4"/>
      <c r="F454" s="12"/>
      <c r="G454" s="11"/>
      <c r="H454" s="4"/>
      <c r="I454" s="12"/>
      <c r="J454" s="11"/>
      <c r="K454" s="4"/>
      <c r="L454" s="12"/>
      <c r="M454" s="11"/>
      <c r="N454" s="4"/>
      <c r="O454" s="12"/>
      <c r="P454" s="11"/>
      <c r="Q454" s="4"/>
      <c r="R454" s="12"/>
      <c r="S454" s="11"/>
      <c r="T454" s="4"/>
      <c r="U454" s="12"/>
      <c r="V454" s="11"/>
      <c r="W454" s="4"/>
      <c r="X454" s="12"/>
      <c r="Y454" s="11"/>
      <c r="Z454" s="4"/>
      <c r="AA454" s="12"/>
      <c r="AB454" s="11"/>
      <c r="AC454" s="4"/>
      <c r="AD454" s="12"/>
      <c r="AE454" s="11"/>
      <c r="AF454" s="4"/>
      <c r="AG454" s="12"/>
      <c r="AH454" s="11"/>
      <c r="AI454" s="4"/>
      <c r="AJ454" s="12"/>
      <c r="AK454" s="11"/>
      <c r="AL454" s="4"/>
      <c r="AM454" s="12"/>
      <c r="AN454" s="456"/>
      <c r="AO454" s="457"/>
      <c r="AP454" s="458"/>
    </row>
    <row r="455" spans="2:42" ht="10.5">
      <c r="B455" s="11"/>
      <c r="C455" s="12"/>
      <c r="D455" s="11"/>
      <c r="E455" s="4"/>
      <c r="F455" s="12"/>
      <c r="G455" s="11"/>
      <c r="H455" s="4"/>
      <c r="I455" s="12"/>
      <c r="J455" s="11"/>
      <c r="K455" s="4"/>
      <c r="L455" s="12"/>
      <c r="M455" s="11"/>
      <c r="N455" s="4"/>
      <c r="O455" s="12"/>
      <c r="P455" s="11"/>
      <c r="Q455" s="4"/>
      <c r="R455" s="12"/>
      <c r="S455" s="11"/>
      <c r="T455" s="4"/>
      <c r="U455" s="12"/>
      <c r="V455" s="11"/>
      <c r="W455" s="4"/>
      <c r="X455" s="12"/>
      <c r="Y455" s="11"/>
      <c r="Z455" s="4"/>
      <c r="AA455" s="12"/>
      <c r="AB455" s="11"/>
      <c r="AC455" s="4"/>
      <c r="AD455" s="12"/>
      <c r="AE455" s="11"/>
      <c r="AF455" s="4"/>
      <c r="AG455" s="12"/>
      <c r="AH455" s="11"/>
      <c r="AI455" s="4"/>
      <c r="AJ455" s="12"/>
      <c r="AK455" s="11"/>
      <c r="AL455" s="4"/>
      <c r="AM455" s="12"/>
      <c r="AN455" s="456"/>
      <c r="AO455" s="457"/>
      <c r="AP455" s="458"/>
    </row>
    <row r="456" spans="2:42" ht="10.5">
      <c r="B456" s="10"/>
      <c r="C456" s="129"/>
      <c r="D456" s="10"/>
      <c r="E456" s="128"/>
      <c r="F456" s="129"/>
      <c r="G456" s="10"/>
      <c r="H456" s="128"/>
      <c r="I456" s="129"/>
      <c r="J456" s="10"/>
      <c r="K456" s="128"/>
      <c r="L456" s="129"/>
      <c r="M456" s="10"/>
      <c r="N456" s="128"/>
      <c r="O456" s="129"/>
      <c r="P456" s="10"/>
      <c r="Q456" s="128"/>
      <c r="R456" s="129"/>
      <c r="S456" s="10"/>
      <c r="T456" s="128"/>
      <c r="U456" s="129"/>
      <c r="V456" s="10"/>
      <c r="W456" s="128"/>
      <c r="X456" s="129"/>
      <c r="Y456" s="10"/>
      <c r="Z456" s="128"/>
      <c r="AA456" s="129"/>
      <c r="AB456" s="10"/>
      <c r="AC456" s="128"/>
      <c r="AD456" s="129"/>
      <c r="AE456" s="10"/>
      <c r="AF456" s="128"/>
      <c r="AG456" s="129"/>
      <c r="AH456" s="10"/>
      <c r="AI456" s="128"/>
      <c r="AJ456" s="129"/>
      <c r="AK456" s="10"/>
      <c r="AL456" s="128"/>
      <c r="AM456" s="129"/>
      <c r="AN456" s="459"/>
      <c r="AO456" s="460"/>
      <c r="AP456" s="461"/>
    </row>
    <row r="457" ht="12" customHeight="1"/>
    <row r="458" spans="2:42" ht="12" customHeight="1">
      <c r="B458" s="1" t="str">
        <f>+"-kwd-"&amp;E469&amp;G469&amp;I469&amp;K469&amp;M469&amp;O469&amp;Q469&amp;"-"&amp;V469&amp;X469&amp;Z469&amp;AB469&amp;AD469&amp;","&amp;U461&amp;W461&amp;Y461&amp;AA461&amp;AC461&amp;AE461&amp;AG461&amp;","&amp;V470&amp;","&amp;Y484</f>
        <v>-kwd--,1234567,,0</v>
      </c>
      <c r="AJ458" s="25" t="s">
        <v>67</v>
      </c>
      <c r="AK458" s="26"/>
      <c r="AL458" s="26"/>
      <c r="AM458" s="26"/>
      <c r="AN458" s="26"/>
      <c r="AO458" s="26"/>
      <c r="AP458" s="27"/>
    </row>
    <row r="459" spans="36:42" ht="12" customHeight="1">
      <c r="AJ459" s="487" t="s">
        <v>208</v>
      </c>
      <c r="AK459" s="13"/>
      <c r="AL459" s="13"/>
      <c r="AM459" s="13"/>
      <c r="AN459" s="13"/>
      <c r="AO459" s="13"/>
      <c r="AP459" s="28"/>
    </row>
    <row r="460" spans="4:42" ht="12" customHeight="1" thickBot="1">
      <c r="D460" s="607" t="s">
        <v>25</v>
      </c>
      <c r="E460" s="607"/>
      <c r="F460" s="607"/>
      <c r="G460" s="607"/>
      <c r="H460" s="607"/>
      <c r="I460" s="607"/>
      <c r="J460" s="607"/>
      <c r="K460" s="607"/>
      <c r="L460" s="607"/>
      <c r="AJ460" s="488"/>
      <c r="AK460" s="29"/>
      <c r="AL460" s="29"/>
      <c r="AM460" s="29"/>
      <c r="AN460" s="29"/>
      <c r="AO460" s="29"/>
      <c r="AP460" s="30"/>
    </row>
    <row r="461" spans="4:42" ht="21" customHeight="1" thickBot="1" thickTop="1">
      <c r="D461" s="608"/>
      <c r="E461" s="608"/>
      <c r="F461" s="608"/>
      <c r="G461" s="608"/>
      <c r="H461" s="608"/>
      <c r="I461" s="608"/>
      <c r="J461" s="608"/>
      <c r="K461" s="608"/>
      <c r="L461" s="608"/>
      <c r="Q461" s="609" t="s">
        <v>254</v>
      </c>
      <c r="R461" s="610"/>
      <c r="S461" s="610"/>
      <c r="T461" s="611"/>
      <c r="U461" s="612" t="str">
        <f>IF('基本情報入力欄'!$D$15="","",MID('基本情報入力欄'!$D$15,1,1))</f>
        <v>1</v>
      </c>
      <c r="V461" s="600"/>
      <c r="W461" s="599" t="str">
        <f>IF('基本情報入力欄'!$D$15="","",MID('基本情報入力欄'!$D$15,2,1))</f>
        <v>2</v>
      </c>
      <c r="X461" s="600"/>
      <c r="Y461" s="599" t="str">
        <f>IF('基本情報入力欄'!$D$15="","",MID('基本情報入力欄'!$D$15,3,1))</f>
        <v>3</v>
      </c>
      <c r="Z461" s="600"/>
      <c r="AA461" s="599" t="str">
        <f>IF('基本情報入力欄'!$D$15="","",MID('基本情報入力欄'!$D$15,4,1))</f>
        <v>4</v>
      </c>
      <c r="AB461" s="600"/>
      <c r="AC461" s="599" t="str">
        <f>IF('基本情報入力欄'!$D$15="","",MID('基本情報入力欄'!$D$15,5,1))</f>
        <v>5</v>
      </c>
      <c r="AD461" s="600"/>
      <c r="AE461" s="599" t="str">
        <f>IF('基本情報入力欄'!$D$15="","",MID('基本情報入力欄'!$D$15,6,1))</f>
        <v>6</v>
      </c>
      <c r="AF461" s="600"/>
      <c r="AG461" s="599" t="str">
        <f>IF('基本情報入力欄'!$D$15="","",MID('基本情報入力欄'!$D$15,7,1))</f>
        <v>7</v>
      </c>
      <c r="AH461" s="643"/>
      <c r="AI461" s="75" t="s">
        <v>15</v>
      </c>
      <c r="AJ461" s="254"/>
      <c r="AK461" s="254"/>
      <c r="AL461" s="7"/>
      <c r="AM461" s="535">
        <f>'基本情報入力欄'!$D$12</f>
        <v>42551</v>
      </c>
      <c r="AN461" s="536"/>
      <c r="AO461" s="536"/>
      <c r="AP461" s="537"/>
    </row>
    <row r="462" spans="2:42" ht="13.5" customHeight="1" thickTop="1">
      <c r="B462" s="604" t="s">
        <v>110</v>
      </c>
      <c r="C462" s="604"/>
      <c r="D462" s="604"/>
      <c r="E462" s="604"/>
      <c r="F462" s="604"/>
      <c r="G462" s="604"/>
      <c r="H462" s="604"/>
      <c r="I462" s="604"/>
      <c r="J462" s="604"/>
      <c r="K462" s="604"/>
      <c r="L462" s="604"/>
      <c r="M462" s="604"/>
      <c r="N462" s="604"/>
      <c r="O462" s="604"/>
      <c r="Q462" s="605" t="s">
        <v>8</v>
      </c>
      <c r="R462" s="606"/>
      <c r="S462" s="606"/>
      <c r="T462" s="5"/>
      <c r="U462" s="200" t="str">
        <f>IF('基本情報入力欄'!$D$16="","",'基本情報入力欄'!$D$16)</f>
        <v>332-0012</v>
      </c>
      <c r="V462" s="200"/>
      <c r="W462" s="200"/>
      <c r="X462" s="200"/>
      <c r="Y462" s="200"/>
      <c r="Z462" s="200"/>
      <c r="AA462" s="200"/>
      <c r="AB462" s="200"/>
      <c r="AC462" s="200"/>
      <c r="AD462" s="200"/>
      <c r="AE462" s="200"/>
      <c r="AF462" s="200"/>
      <c r="AG462" s="200"/>
      <c r="AH462" s="200"/>
      <c r="AI462" s="200"/>
      <c r="AJ462" s="200"/>
      <c r="AK462" s="200"/>
      <c r="AL462" s="200"/>
      <c r="AM462" s="200"/>
      <c r="AN462" s="200"/>
      <c r="AO462" s="200"/>
      <c r="AP462" s="202"/>
    </row>
    <row r="463" spans="2:42" ht="12" customHeight="1">
      <c r="B463" s="604"/>
      <c r="C463" s="604"/>
      <c r="D463" s="604"/>
      <c r="E463" s="604"/>
      <c r="F463" s="604"/>
      <c r="G463" s="604"/>
      <c r="H463" s="604"/>
      <c r="I463" s="604"/>
      <c r="J463" s="604"/>
      <c r="K463" s="604"/>
      <c r="L463" s="604"/>
      <c r="M463" s="604"/>
      <c r="N463" s="604"/>
      <c r="O463" s="604"/>
      <c r="Q463" s="450" t="s">
        <v>9</v>
      </c>
      <c r="R463" s="451"/>
      <c r="S463" s="451"/>
      <c r="T463" s="4"/>
      <c r="U463" s="201" t="str">
        <f>IF('基本情報入力欄'!$D$17="","",'基本情報入力欄'!$D$17)</f>
        <v>埼玉県川口市本町４－１１－６</v>
      </c>
      <c r="V463" s="201"/>
      <c r="W463" s="201"/>
      <c r="X463" s="201"/>
      <c r="Y463" s="201"/>
      <c r="Z463" s="201"/>
      <c r="AA463" s="201"/>
      <c r="AB463" s="201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1"/>
      <c r="AN463" s="201"/>
      <c r="AO463" s="201"/>
      <c r="AP463" s="203"/>
    </row>
    <row r="464" spans="17:42" ht="12" customHeight="1">
      <c r="Q464" s="450" t="s">
        <v>10</v>
      </c>
      <c r="R464" s="451"/>
      <c r="S464" s="451"/>
      <c r="T464" s="4"/>
      <c r="U464" s="293" t="str">
        <f>IF('基本情報入力欄'!$D$18="","",'基本情報入力欄'!$D$18)</f>
        <v>川口土木建築工業株式会社</v>
      </c>
      <c r="V464" s="293"/>
      <c r="W464" s="293"/>
      <c r="X464" s="293"/>
      <c r="Y464" s="293"/>
      <c r="Z464" s="293"/>
      <c r="AA464" s="293"/>
      <c r="AB464" s="293"/>
      <c r="AC464" s="293"/>
      <c r="AD464" s="293"/>
      <c r="AE464" s="293"/>
      <c r="AF464" s="293"/>
      <c r="AG464" s="293"/>
      <c r="AH464" s="293"/>
      <c r="AI464" s="293"/>
      <c r="AJ464" s="293"/>
      <c r="AK464" s="293"/>
      <c r="AL464" s="293"/>
      <c r="AM464" s="293"/>
      <c r="AN464" s="201" t="s">
        <v>137</v>
      </c>
      <c r="AO464" s="201"/>
      <c r="AP464" s="203"/>
    </row>
    <row r="465" spans="17:42" ht="12" customHeight="1">
      <c r="Q465" s="450"/>
      <c r="R465" s="451"/>
      <c r="S465" s="451"/>
      <c r="T465" s="4"/>
      <c r="U465" s="293"/>
      <c r="V465" s="293"/>
      <c r="W465" s="293"/>
      <c r="X465" s="293"/>
      <c r="Y465" s="293"/>
      <c r="Z465" s="293"/>
      <c r="AA465" s="293"/>
      <c r="AB465" s="293"/>
      <c r="AC465" s="293"/>
      <c r="AD465" s="293"/>
      <c r="AE465" s="293"/>
      <c r="AF465" s="293"/>
      <c r="AG465" s="293"/>
      <c r="AH465" s="293"/>
      <c r="AI465" s="293"/>
      <c r="AJ465" s="293"/>
      <c r="AK465" s="293"/>
      <c r="AL465" s="293"/>
      <c r="AM465" s="293"/>
      <c r="AN465" s="201"/>
      <c r="AO465" s="201"/>
      <c r="AP465" s="203"/>
    </row>
    <row r="466" spans="2:42" ht="12" customHeight="1">
      <c r="B466" s="91" t="s">
        <v>26</v>
      </c>
      <c r="Q466" s="450" t="s">
        <v>11</v>
      </c>
      <c r="R466" s="451"/>
      <c r="S466" s="451"/>
      <c r="T466" s="4"/>
      <c r="U466" s="201" t="str">
        <f>IF('基本情報入力欄'!$D$19="","",'基本情報入力欄'!$D$19)</f>
        <v>代表太郎</v>
      </c>
      <c r="V466" s="201"/>
      <c r="W466" s="201"/>
      <c r="X466" s="201"/>
      <c r="Y466" s="201"/>
      <c r="Z466" s="201"/>
      <c r="AA466" s="201"/>
      <c r="AB466" s="201"/>
      <c r="AC466" s="201"/>
      <c r="AD466" s="201"/>
      <c r="AE466" s="201"/>
      <c r="AF466" s="201"/>
      <c r="AG466" s="201"/>
      <c r="AH466" s="201"/>
      <c r="AI466" s="201"/>
      <c r="AJ466" s="201"/>
      <c r="AK466" s="201"/>
      <c r="AL466" s="201"/>
      <c r="AM466" s="201"/>
      <c r="AN466" s="201"/>
      <c r="AO466" s="201"/>
      <c r="AP466" s="203"/>
    </row>
    <row r="467" spans="17:42" ht="12" customHeight="1">
      <c r="Q467" s="450" t="s">
        <v>13</v>
      </c>
      <c r="R467" s="451"/>
      <c r="S467" s="451"/>
      <c r="T467" s="4"/>
      <c r="U467" s="201" t="str">
        <f>IF('基本情報入力欄'!$D$20="","",'基本情報入力欄'!$D$20)</f>
        <v>048-224-5111</v>
      </c>
      <c r="V467" s="201"/>
      <c r="W467" s="201"/>
      <c r="X467" s="201"/>
      <c r="Y467" s="201"/>
      <c r="Z467" s="201"/>
      <c r="AA467" s="489" t="s">
        <v>14</v>
      </c>
      <c r="AB467" s="489"/>
      <c r="AC467" s="489"/>
      <c r="AD467" s="201"/>
      <c r="AE467" s="201" t="str">
        <f>IF('基本情報入力欄'!$D$21="","",'基本情報入力欄'!$D$21)</f>
        <v>048-224-5118</v>
      </c>
      <c r="AF467" s="201"/>
      <c r="AG467" s="201"/>
      <c r="AH467" s="201"/>
      <c r="AI467" s="201"/>
      <c r="AJ467" s="201"/>
      <c r="AK467" s="201"/>
      <c r="AL467" s="201"/>
      <c r="AM467" s="201"/>
      <c r="AN467" s="201"/>
      <c r="AO467" s="201"/>
      <c r="AP467" s="203"/>
    </row>
    <row r="468" spans="2:42" ht="12" customHeight="1" thickBot="1">
      <c r="B468" s="649" t="s">
        <v>262</v>
      </c>
      <c r="C468" s="649"/>
      <c r="Q468" s="450"/>
      <c r="R468" s="451"/>
      <c r="S468" s="451"/>
      <c r="T468" s="4"/>
      <c r="U468" s="201"/>
      <c r="V468" s="201"/>
      <c r="W468" s="201"/>
      <c r="X468" s="201"/>
      <c r="Y468" s="201"/>
      <c r="Z468" s="201"/>
      <c r="AA468" s="201"/>
      <c r="AB468" s="201"/>
      <c r="AC468" s="201"/>
      <c r="AD468" s="201"/>
      <c r="AE468" s="201"/>
      <c r="AF468" s="201"/>
      <c r="AG468" s="201"/>
      <c r="AH468" s="201"/>
      <c r="AI468" s="201"/>
      <c r="AJ468" s="201"/>
      <c r="AK468" s="201"/>
      <c r="AL468" s="201"/>
      <c r="AM468" s="201"/>
      <c r="AN468" s="440" t="s">
        <v>210</v>
      </c>
      <c r="AO468" s="440"/>
      <c r="AP468" s="441"/>
    </row>
    <row r="469" spans="2:42" ht="17.25" customHeight="1" thickTop="1">
      <c r="B469" s="268">
        <f>IF('請求入力欄'!$D467="","",MID('請求入力欄'!$D467,1,1))</f>
      </c>
      <c r="C469" s="269">
        <f>IF('請求入力欄'!$D467="","",MID('請求入力欄'!$D467,2,1))</f>
      </c>
      <c r="D469" s="270">
        <f>IF('請求入力欄'!$D467="","",MID('請求入力欄'!$D467,3,1))</f>
      </c>
      <c r="E469" s="603">
        <f>IF('請求入力欄'!$D467="","",MID('請求入力欄'!$D467,4,1))</f>
      </c>
      <c r="F469" s="603"/>
      <c r="G469" s="603">
        <f>IF('請求入力欄'!$D467="","",MID('請求入力欄'!$D467,5,1))</f>
      </c>
      <c r="H469" s="603"/>
      <c r="I469" s="603">
        <f>IF('請求入力欄'!$D467="","",MID('請求入力欄'!$D467,6,1))</f>
      </c>
      <c r="J469" s="603"/>
      <c r="K469" s="603">
        <f>IF('請求入力欄'!$D467="","",MID('請求入力欄'!$D467,7,1))</f>
      </c>
      <c r="L469" s="603"/>
      <c r="M469" s="603">
        <f>IF('請求入力欄'!$D467="","",MID('請求入力欄'!$D467,8,1))</f>
      </c>
      <c r="N469" s="603"/>
      <c r="O469" s="603">
        <f>IF('請求入力欄'!$D467="","",MID('請求入力欄'!$D467,9,1))</f>
      </c>
      <c r="P469" s="603"/>
      <c r="Q469" s="475">
        <f>IF('請求入力欄'!$D467="","",MID('請求入力欄'!$D467,10,1))</f>
      </c>
      <c r="R469" s="476"/>
      <c r="S469" s="92" t="s">
        <v>4</v>
      </c>
      <c r="T469" s="131"/>
      <c r="U469" s="49"/>
      <c r="V469" s="516">
        <f>IF('請求入力欄'!$D469="","",MID('請求入力欄'!$K469,1,1))</f>
      </c>
      <c r="W469" s="517"/>
      <c r="X469" s="517">
        <f>IF('請求入力欄'!$D469="","",MID('請求入力欄'!$K469,2,1))</f>
      </c>
      <c r="Y469" s="517"/>
      <c r="Z469" s="517">
        <f>IF('請求入力欄'!$D469="","",MID('請求入力欄'!$K469,3,1))</f>
      </c>
      <c r="AA469" s="517"/>
      <c r="AB469" s="517">
        <f>IF('請求入力欄'!$D469="","",MID('請求入力欄'!$K469,4,1))</f>
      </c>
      <c r="AC469" s="517"/>
      <c r="AD469" s="517">
        <f>IF('請求入力欄'!$D469="","",MID('請求入力欄'!$K469,5,1))</f>
      </c>
      <c r="AE469" s="518"/>
      <c r="AF469" s="519" t="s">
        <v>0</v>
      </c>
      <c r="AG469" s="520"/>
      <c r="AH469" s="520"/>
      <c r="AI469" s="521"/>
      <c r="AJ469" s="462">
        <f>'請求入力欄'!O494</f>
        <v>0</v>
      </c>
      <c r="AK469" s="463"/>
      <c r="AL469" s="463"/>
      <c r="AM469" s="463"/>
      <c r="AN469" s="463"/>
      <c r="AO469" s="463"/>
      <c r="AP469" s="464"/>
    </row>
    <row r="470" spans="2:42" ht="17.25" customHeight="1">
      <c r="B470" s="36" t="s">
        <v>5</v>
      </c>
      <c r="C470" s="477">
        <f>'請求入力欄'!D468</f>
        <v>0</v>
      </c>
      <c r="D470" s="477"/>
      <c r="E470" s="477"/>
      <c r="F470" s="477"/>
      <c r="G470" s="477"/>
      <c r="H470" s="477"/>
      <c r="I470" s="477"/>
      <c r="J470" s="477"/>
      <c r="K470" s="477"/>
      <c r="L470" s="477"/>
      <c r="M470" s="477"/>
      <c r="N470" s="477"/>
      <c r="O470" s="477"/>
      <c r="P470" s="477"/>
      <c r="Q470" s="477"/>
      <c r="R470" s="478"/>
      <c r="S470" s="481" t="s">
        <v>211</v>
      </c>
      <c r="T470" s="482"/>
      <c r="U470" s="483"/>
      <c r="V470" s="638">
        <f>IF('請求入力欄'!D470=0,"",'請求入力欄'!D470)</f>
      </c>
      <c r="W470" s="638"/>
      <c r="X470" s="638"/>
      <c r="Y470" s="638"/>
      <c r="Z470" s="638"/>
      <c r="AA470" s="638"/>
      <c r="AB470" s="638"/>
      <c r="AC470" s="638"/>
      <c r="AD470" s="638"/>
      <c r="AE470" s="639"/>
      <c r="AF470" s="522" t="s">
        <v>1</v>
      </c>
      <c r="AG470" s="523"/>
      <c r="AH470" s="523"/>
      <c r="AI470" s="524"/>
      <c r="AJ470" s="501">
        <f>'請求入力欄'!D481</f>
        <v>0</v>
      </c>
      <c r="AK470" s="502"/>
      <c r="AL470" s="502"/>
      <c r="AM470" s="502"/>
      <c r="AN470" s="502"/>
      <c r="AO470" s="502"/>
      <c r="AP470" s="503"/>
    </row>
    <row r="471" spans="2:42" ht="10.5" customHeight="1">
      <c r="B471" s="37"/>
      <c r="C471" s="479"/>
      <c r="D471" s="479"/>
      <c r="E471" s="479"/>
      <c r="F471" s="479"/>
      <c r="G471" s="479"/>
      <c r="H471" s="479"/>
      <c r="I471" s="479"/>
      <c r="J471" s="479"/>
      <c r="K471" s="479"/>
      <c r="L471" s="479"/>
      <c r="M471" s="479"/>
      <c r="N471" s="479"/>
      <c r="O471" s="479"/>
      <c r="P471" s="479"/>
      <c r="Q471" s="479"/>
      <c r="R471" s="480"/>
      <c r="S471" s="484"/>
      <c r="T471" s="485"/>
      <c r="U471" s="486"/>
      <c r="V471" s="640"/>
      <c r="W471" s="640"/>
      <c r="X471" s="640"/>
      <c r="Y471" s="640"/>
      <c r="Z471" s="640"/>
      <c r="AA471" s="640"/>
      <c r="AB471" s="640"/>
      <c r="AC471" s="640"/>
      <c r="AD471" s="640"/>
      <c r="AE471" s="641"/>
      <c r="AF471" s="635" t="s">
        <v>2</v>
      </c>
      <c r="AG471" s="636"/>
      <c r="AH471" s="636"/>
      <c r="AI471" s="637"/>
      <c r="AJ471" s="504">
        <f>SUM(AJ469:AR470)</f>
        <v>0</v>
      </c>
      <c r="AK471" s="505"/>
      <c r="AL471" s="505"/>
      <c r="AM471" s="505"/>
      <c r="AN471" s="505"/>
      <c r="AO471" s="505"/>
      <c r="AP471" s="506"/>
    </row>
    <row r="472" spans="2:42" ht="6.75" customHeight="1">
      <c r="B472" s="625" t="s">
        <v>23</v>
      </c>
      <c r="C472" s="626"/>
      <c r="D472" s="626"/>
      <c r="E472" s="626"/>
      <c r="F472" s="627"/>
      <c r="G472" s="619">
        <f>'請求入力欄'!D483</f>
        <v>0</v>
      </c>
      <c r="H472" s="620"/>
      <c r="I472" s="620"/>
      <c r="J472" s="620"/>
      <c r="K472" s="620"/>
      <c r="L472" s="620"/>
      <c r="M472" s="620"/>
      <c r="N472" s="620"/>
      <c r="O472" s="620"/>
      <c r="P472" s="621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38"/>
      <c r="AD472" s="631"/>
      <c r="AE472" s="632"/>
      <c r="AF472" s="635"/>
      <c r="AG472" s="636"/>
      <c r="AH472" s="636"/>
      <c r="AI472" s="637"/>
      <c r="AJ472" s="507"/>
      <c r="AK472" s="508"/>
      <c r="AL472" s="508"/>
      <c r="AM472" s="508"/>
      <c r="AN472" s="508"/>
      <c r="AO472" s="508"/>
      <c r="AP472" s="509"/>
    </row>
    <row r="473" spans="2:42" ht="17.25" customHeight="1">
      <c r="B473" s="625"/>
      <c r="C473" s="628"/>
      <c r="D473" s="628"/>
      <c r="E473" s="628"/>
      <c r="F473" s="629"/>
      <c r="G473" s="622"/>
      <c r="H473" s="623"/>
      <c r="I473" s="623"/>
      <c r="J473" s="623"/>
      <c r="K473" s="623"/>
      <c r="L473" s="623"/>
      <c r="M473" s="623"/>
      <c r="N473" s="623"/>
      <c r="O473" s="623"/>
      <c r="P473" s="624"/>
      <c r="Q473" s="4"/>
      <c r="R473" s="4"/>
      <c r="S473" s="4"/>
      <c r="T473" s="4" t="s">
        <v>22</v>
      </c>
      <c r="U473" s="4"/>
      <c r="V473" s="4"/>
      <c r="W473" s="4"/>
      <c r="X473" s="4"/>
      <c r="Y473" s="642">
        <f>'請求入力欄'!L481</f>
      </c>
      <c r="Z473" s="642"/>
      <c r="AA473" s="642"/>
      <c r="AB473" s="4" t="s">
        <v>68</v>
      </c>
      <c r="AC473" s="38"/>
      <c r="AD473" s="633"/>
      <c r="AE473" s="634"/>
      <c r="AF473" s="522" t="s">
        <v>3</v>
      </c>
      <c r="AG473" s="523"/>
      <c r="AH473" s="523"/>
      <c r="AI473" s="524"/>
      <c r="AJ473" s="465">
        <f>IF(V470="",0,V470-AJ471)</f>
        <v>0</v>
      </c>
      <c r="AK473" s="466"/>
      <c r="AL473" s="466"/>
      <c r="AM473" s="466"/>
      <c r="AN473" s="466"/>
      <c r="AO473" s="466"/>
      <c r="AP473" s="467"/>
    </row>
    <row r="474" spans="2:42" ht="10.5">
      <c r="B474" s="644" t="s">
        <v>21</v>
      </c>
      <c r="C474" s="616"/>
      <c r="D474" s="616"/>
      <c r="E474" s="616" t="s">
        <v>20</v>
      </c>
      <c r="F474" s="616"/>
      <c r="G474" s="616"/>
      <c r="H474" s="616"/>
      <c r="I474" s="616"/>
      <c r="J474" s="616"/>
      <c r="K474" s="616"/>
      <c r="L474" s="616"/>
      <c r="M474" s="616"/>
      <c r="N474" s="616"/>
      <c r="O474" s="616"/>
      <c r="P474" s="645"/>
      <c r="Q474" s="646" t="s">
        <v>19</v>
      </c>
      <c r="R474" s="647"/>
      <c r="S474" s="647"/>
      <c r="T474" s="647"/>
      <c r="U474" s="648" t="s">
        <v>18</v>
      </c>
      <c r="V474" s="648"/>
      <c r="W474" s="648"/>
      <c r="X474" s="648"/>
      <c r="Y474" s="615" t="s">
        <v>16</v>
      </c>
      <c r="Z474" s="616"/>
      <c r="AA474" s="616"/>
      <c r="AB474" s="617"/>
      <c r="AC474" s="617"/>
      <c r="AD474" s="617"/>
      <c r="AE474" s="617"/>
      <c r="AF474" s="616"/>
      <c r="AG474" s="618"/>
      <c r="AH474" s="192"/>
      <c r="AI474" s="4" t="s">
        <v>17</v>
      </c>
      <c r="AJ474" s="5"/>
      <c r="AK474" s="5"/>
      <c r="AL474" s="5"/>
      <c r="AM474" s="5"/>
      <c r="AN474" s="5"/>
      <c r="AO474" s="5"/>
      <c r="AP474" s="46"/>
    </row>
    <row r="475" spans="2:42" ht="18" customHeight="1">
      <c r="B475" s="592">
        <f>+IF('請求入力欄'!D472="","",'請求入力欄'!D472)</f>
      </c>
      <c r="C475" s="593"/>
      <c r="D475" s="594"/>
      <c r="E475" s="204"/>
      <c r="F475" s="601">
        <f>+IF('請求入力欄'!K472="","",'請求入力欄'!K472)</f>
      </c>
      <c r="G475" s="601"/>
      <c r="H475" s="601"/>
      <c r="I475" s="601"/>
      <c r="J475" s="601"/>
      <c r="K475" s="601"/>
      <c r="L475" s="601"/>
      <c r="M475" s="601"/>
      <c r="N475" s="601"/>
      <c r="O475" s="601"/>
      <c r="P475" s="205"/>
      <c r="Q475" s="602">
        <f>+IF('請求入力欄'!L472="","",'請求入力欄'!L472)</f>
      </c>
      <c r="R475" s="598"/>
      <c r="S475" s="598"/>
      <c r="T475" s="598"/>
      <c r="U475" s="595">
        <f>+IF('請求入力欄'!M472="","",'請求入力欄'!M472)</f>
      </c>
      <c r="V475" s="595"/>
      <c r="W475" s="595"/>
      <c r="X475" s="596"/>
      <c r="Y475" s="548">
        <f>+IF('請求入力欄'!N472="","",'請求入力欄'!N472)</f>
      </c>
      <c r="Z475" s="549"/>
      <c r="AA475" s="549"/>
      <c r="AB475" s="549"/>
      <c r="AC475" s="549"/>
      <c r="AD475" s="549"/>
      <c r="AE475" s="549"/>
      <c r="AF475" s="549"/>
      <c r="AG475" s="550"/>
      <c r="AH475" s="48"/>
      <c r="AI475" s="127"/>
      <c r="AJ475" s="127"/>
      <c r="AK475" s="127"/>
      <c r="AL475" s="127"/>
      <c r="AM475" s="127"/>
      <c r="AN475" s="127"/>
      <c r="AO475" s="127"/>
      <c r="AP475" s="47"/>
    </row>
    <row r="476" spans="2:42" ht="18" customHeight="1">
      <c r="B476" s="592">
        <f>+IF('請求入力欄'!D473="","",'請求入力欄'!D473)</f>
      </c>
      <c r="C476" s="593"/>
      <c r="D476" s="594"/>
      <c r="E476" s="204"/>
      <c r="F476" s="601">
        <f>+IF('請求入力欄'!K473="","",'請求入力欄'!K473)</f>
      </c>
      <c r="G476" s="601"/>
      <c r="H476" s="601"/>
      <c r="I476" s="601"/>
      <c r="J476" s="601"/>
      <c r="K476" s="601"/>
      <c r="L476" s="601"/>
      <c r="M476" s="601"/>
      <c r="N476" s="601"/>
      <c r="O476" s="601"/>
      <c r="P476" s="205"/>
      <c r="Q476" s="597">
        <f>+IF('請求入力欄'!L473="","",'請求入力欄'!L473)</f>
      </c>
      <c r="R476" s="598"/>
      <c r="S476" s="598"/>
      <c r="T476" s="598"/>
      <c r="U476" s="595">
        <f>+IF('請求入力欄'!M473="","",'請求入力欄'!M473)</f>
      </c>
      <c r="V476" s="595"/>
      <c r="W476" s="595"/>
      <c r="X476" s="596"/>
      <c r="Y476" s="548">
        <f>+IF('請求入力欄'!N473="","",'請求入力欄'!N473)</f>
      </c>
      <c r="Z476" s="549"/>
      <c r="AA476" s="549"/>
      <c r="AB476" s="549"/>
      <c r="AC476" s="549"/>
      <c r="AD476" s="549"/>
      <c r="AE476" s="549"/>
      <c r="AF476" s="549"/>
      <c r="AG476" s="550"/>
      <c r="AH476" s="48"/>
      <c r="AI476" s="127"/>
      <c r="AJ476" s="127"/>
      <c r="AK476" s="127"/>
      <c r="AL476" s="127"/>
      <c r="AM476" s="127"/>
      <c r="AN476" s="127"/>
      <c r="AO476" s="127"/>
      <c r="AP476" s="47"/>
    </row>
    <row r="477" spans="2:42" ht="18" customHeight="1">
      <c r="B477" s="592">
        <f>+IF('請求入力欄'!D474="","",'請求入力欄'!D474)</f>
      </c>
      <c r="C477" s="593"/>
      <c r="D477" s="594"/>
      <c r="E477" s="204"/>
      <c r="F477" s="601">
        <f>+IF('請求入力欄'!K474="","",'請求入力欄'!K474)</f>
      </c>
      <c r="G477" s="601"/>
      <c r="H477" s="601"/>
      <c r="I477" s="601"/>
      <c r="J477" s="601"/>
      <c r="K477" s="601"/>
      <c r="L477" s="601"/>
      <c r="M477" s="601"/>
      <c r="N477" s="601"/>
      <c r="O477" s="601"/>
      <c r="P477" s="205"/>
      <c r="Q477" s="597">
        <f>+IF('請求入力欄'!L474="","",'請求入力欄'!L474)</f>
      </c>
      <c r="R477" s="598"/>
      <c r="S477" s="598"/>
      <c r="T477" s="598"/>
      <c r="U477" s="595">
        <f>+IF('請求入力欄'!M474="","",'請求入力欄'!M474)</f>
      </c>
      <c r="V477" s="595"/>
      <c r="W477" s="595"/>
      <c r="X477" s="596"/>
      <c r="Y477" s="548">
        <f>+IF('請求入力欄'!N474="","",'請求入力欄'!N474)</f>
      </c>
      <c r="Z477" s="549"/>
      <c r="AA477" s="549"/>
      <c r="AB477" s="549"/>
      <c r="AC477" s="549"/>
      <c r="AD477" s="549"/>
      <c r="AE477" s="549"/>
      <c r="AF477" s="549"/>
      <c r="AG477" s="550"/>
      <c r="AH477" s="48"/>
      <c r="AI477" s="127"/>
      <c r="AJ477" s="127"/>
      <c r="AK477" s="127"/>
      <c r="AL477" s="127"/>
      <c r="AM477" s="127"/>
      <c r="AN477" s="127"/>
      <c r="AO477" s="127"/>
      <c r="AP477" s="47"/>
    </row>
    <row r="478" spans="2:42" ht="18" customHeight="1">
      <c r="B478" s="592">
        <f>+IF('請求入力欄'!D475="","",'請求入力欄'!D475)</f>
      </c>
      <c r="C478" s="593"/>
      <c r="D478" s="594"/>
      <c r="E478" s="204"/>
      <c r="F478" s="601">
        <f>+IF('請求入力欄'!K475="","",'請求入力欄'!K475)</f>
      </c>
      <c r="G478" s="601"/>
      <c r="H478" s="601"/>
      <c r="I478" s="601"/>
      <c r="J478" s="601"/>
      <c r="K478" s="601"/>
      <c r="L478" s="601"/>
      <c r="M478" s="601"/>
      <c r="N478" s="601"/>
      <c r="O478" s="601"/>
      <c r="P478" s="205"/>
      <c r="Q478" s="597">
        <f>+IF('請求入力欄'!L475="","",'請求入力欄'!L475)</f>
      </c>
      <c r="R478" s="598"/>
      <c r="S478" s="598"/>
      <c r="T478" s="598"/>
      <c r="U478" s="595">
        <f>+IF('請求入力欄'!M475="","",'請求入力欄'!M475)</f>
      </c>
      <c r="V478" s="595"/>
      <c r="W478" s="595"/>
      <c r="X478" s="596"/>
      <c r="Y478" s="548">
        <f>+IF('請求入力欄'!N475="","",'請求入力欄'!N475)</f>
      </c>
      <c r="Z478" s="549"/>
      <c r="AA478" s="549"/>
      <c r="AB478" s="549"/>
      <c r="AC478" s="549"/>
      <c r="AD478" s="549"/>
      <c r="AE478" s="549"/>
      <c r="AF478" s="549"/>
      <c r="AG478" s="550"/>
      <c r="AH478" s="48"/>
      <c r="AI478" s="127"/>
      <c r="AJ478" s="127"/>
      <c r="AK478" s="127"/>
      <c r="AL478" s="127"/>
      <c r="AM478" s="127"/>
      <c r="AN478" s="127"/>
      <c r="AO478" s="127"/>
      <c r="AP478" s="47"/>
    </row>
    <row r="479" spans="2:42" ht="18" customHeight="1">
      <c r="B479" s="592">
        <f>+IF('請求入力欄'!D476="","",'請求入力欄'!D476)</f>
      </c>
      <c r="C479" s="593"/>
      <c r="D479" s="594"/>
      <c r="E479" s="204"/>
      <c r="F479" s="601">
        <f>+IF('請求入力欄'!K476="","",'請求入力欄'!K476)</f>
      </c>
      <c r="G479" s="601"/>
      <c r="H479" s="601"/>
      <c r="I479" s="601"/>
      <c r="J479" s="601"/>
      <c r="K479" s="601"/>
      <c r="L479" s="601"/>
      <c r="M479" s="601"/>
      <c r="N479" s="601"/>
      <c r="O479" s="601"/>
      <c r="P479" s="205"/>
      <c r="Q479" s="597">
        <f>+IF('請求入力欄'!L476="","",'請求入力欄'!L476)</f>
      </c>
      <c r="R479" s="598"/>
      <c r="S479" s="598"/>
      <c r="T479" s="598"/>
      <c r="U479" s="595">
        <f>+IF('請求入力欄'!M476="","",'請求入力欄'!M476)</f>
      </c>
      <c r="V479" s="595"/>
      <c r="W479" s="595"/>
      <c r="X479" s="596"/>
      <c r="Y479" s="548">
        <f>+IF('請求入力欄'!N476="","",'請求入力欄'!N476)</f>
      </c>
      <c r="Z479" s="549"/>
      <c r="AA479" s="549"/>
      <c r="AB479" s="549"/>
      <c r="AC479" s="549"/>
      <c r="AD479" s="549"/>
      <c r="AE479" s="549"/>
      <c r="AF479" s="549"/>
      <c r="AG479" s="550"/>
      <c r="AH479" s="48"/>
      <c r="AI479" s="127"/>
      <c r="AJ479" s="127"/>
      <c r="AK479" s="127"/>
      <c r="AL479" s="127"/>
      <c r="AM479" s="127"/>
      <c r="AN479" s="127"/>
      <c r="AO479" s="127"/>
      <c r="AP479" s="47"/>
    </row>
    <row r="480" spans="2:42" ht="18" customHeight="1">
      <c r="B480" s="592">
        <f>+IF('請求入力欄'!D477="","",'請求入力欄'!D477)</f>
      </c>
      <c r="C480" s="593"/>
      <c r="D480" s="594"/>
      <c r="E480" s="204"/>
      <c r="F480" s="601">
        <f>+IF('請求入力欄'!K477="","",'請求入力欄'!K477)</f>
      </c>
      <c r="G480" s="601"/>
      <c r="H480" s="601"/>
      <c r="I480" s="601"/>
      <c r="J480" s="601"/>
      <c r="K480" s="601"/>
      <c r="L480" s="601"/>
      <c r="M480" s="601"/>
      <c r="N480" s="601"/>
      <c r="O480" s="601"/>
      <c r="P480" s="205"/>
      <c r="Q480" s="597">
        <f>+IF('請求入力欄'!L477="","",'請求入力欄'!L477)</f>
      </c>
      <c r="R480" s="598"/>
      <c r="S480" s="598"/>
      <c r="T480" s="598"/>
      <c r="U480" s="595">
        <f>+IF('請求入力欄'!M477="","",'請求入力欄'!M477)</f>
      </c>
      <c r="V480" s="595"/>
      <c r="W480" s="595"/>
      <c r="X480" s="596"/>
      <c r="Y480" s="548">
        <f>+IF('請求入力欄'!N477="","",'請求入力欄'!N477)</f>
      </c>
      <c r="Z480" s="549"/>
      <c r="AA480" s="549"/>
      <c r="AB480" s="549"/>
      <c r="AC480" s="549"/>
      <c r="AD480" s="549"/>
      <c r="AE480" s="549"/>
      <c r="AF480" s="549"/>
      <c r="AG480" s="550"/>
      <c r="AH480" s="48"/>
      <c r="AI480" s="127"/>
      <c r="AJ480" s="127"/>
      <c r="AK480" s="127"/>
      <c r="AL480" s="127"/>
      <c r="AM480" s="127"/>
      <c r="AN480" s="127"/>
      <c r="AO480" s="127"/>
      <c r="AP480" s="47"/>
    </row>
    <row r="481" spans="2:42" ht="18" customHeight="1">
      <c r="B481" s="592">
        <f>+IF('請求入力欄'!D478="","",'請求入力欄'!D478)</f>
      </c>
      <c r="C481" s="593"/>
      <c r="D481" s="594"/>
      <c r="E481" s="204"/>
      <c r="F481" s="601">
        <f>+IF('請求入力欄'!K478="","",'請求入力欄'!K478)</f>
      </c>
      <c r="G481" s="601"/>
      <c r="H481" s="601"/>
      <c r="I481" s="601"/>
      <c r="J481" s="601"/>
      <c r="K481" s="601"/>
      <c r="L481" s="601"/>
      <c r="M481" s="601"/>
      <c r="N481" s="601"/>
      <c r="O481" s="601"/>
      <c r="P481" s="205"/>
      <c r="Q481" s="597">
        <f>+IF('請求入力欄'!L478="","",'請求入力欄'!L478)</f>
      </c>
      <c r="R481" s="598"/>
      <c r="S481" s="598"/>
      <c r="T481" s="598"/>
      <c r="U481" s="595">
        <f>+IF('請求入力欄'!M478="","",'請求入力欄'!M478)</f>
      </c>
      <c r="V481" s="595"/>
      <c r="W481" s="595"/>
      <c r="X481" s="596"/>
      <c r="Y481" s="548">
        <f>+IF('請求入力欄'!N478="","",'請求入力欄'!N478)</f>
      </c>
      <c r="Z481" s="549"/>
      <c r="AA481" s="549"/>
      <c r="AB481" s="549"/>
      <c r="AC481" s="549"/>
      <c r="AD481" s="549"/>
      <c r="AE481" s="549"/>
      <c r="AF481" s="549"/>
      <c r="AG481" s="550"/>
      <c r="AH481" s="48"/>
      <c r="AI481" s="127"/>
      <c r="AJ481" s="127"/>
      <c r="AK481" s="127"/>
      <c r="AL481" s="127"/>
      <c r="AM481" s="127"/>
      <c r="AN481" s="127"/>
      <c r="AO481" s="127"/>
      <c r="AP481" s="47"/>
    </row>
    <row r="482" spans="2:42" ht="18" customHeight="1">
      <c r="B482" s="592">
        <f>+IF('請求入力欄'!D479="","",'請求入力欄'!D479)</f>
      </c>
      <c r="C482" s="593"/>
      <c r="D482" s="594"/>
      <c r="E482" s="206"/>
      <c r="F482" s="601">
        <f>+IF('請求入力欄'!K479="","",'請求入力欄'!K479)</f>
      </c>
      <c r="G482" s="601"/>
      <c r="H482" s="601"/>
      <c r="I482" s="601"/>
      <c r="J482" s="601"/>
      <c r="K482" s="601"/>
      <c r="L482" s="601"/>
      <c r="M482" s="601"/>
      <c r="N482" s="601"/>
      <c r="O482" s="601"/>
      <c r="P482" s="207"/>
      <c r="Q482" s="597">
        <f>+IF('請求入力欄'!L479="","",'請求入力欄'!L479)</f>
      </c>
      <c r="R482" s="598"/>
      <c r="S482" s="598"/>
      <c r="T482" s="598"/>
      <c r="U482" s="595">
        <f>+IF('請求入力欄'!M479="","",'請求入力欄'!M479)</f>
      </c>
      <c r="V482" s="595"/>
      <c r="W482" s="595"/>
      <c r="X482" s="596"/>
      <c r="Y482" s="548">
        <f>+IF('請求入力欄'!N479="","",'請求入力欄'!N479)</f>
      </c>
      <c r="Z482" s="549"/>
      <c r="AA482" s="549"/>
      <c r="AB482" s="549"/>
      <c r="AC482" s="549"/>
      <c r="AD482" s="549"/>
      <c r="AE482" s="549"/>
      <c r="AF482" s="549"/>
      <c r="AG482" s="550"/>
      <c r="AH482" s="54"/>
      <c r="AI482" s="4"/>
      <c r="AJ482" s="4"/>
      <c r="AK482" s="4"/>
      <c r="AL482" s="4"/>
      <c r="AM482" s="4"/>
      <c r="AN482" s="4"/>
      <c r="AO482" s="4"/>
      <c r="AP482" s="45"/>
    </row>
    <row r="483" spans="2:42" ht="18" customHeight="1">
      <c r="B483" s="592">
        <f>+IF('請求入力欄'!D480="","",'請求入力欄'!D480)</f>
      </c>
      <c r="C483" s="593"/>
      <c r="D483" s="594"/>
      <c r="E483" s="204"/>
      <c r="F483" s="601">
        <f>+IF('請求入力欄'!K480="","",'請求入力欄'!K480)</f>
      </c>
      <c r="G483" s="601"/>
      <c r="H483" s="601"/>
      <c r="I483" s="601"/>
      <c r="J483" s="601"/>
      <c r="K483" s="601"/>
      <c r="L483" s="601"/>
      <c r="M483" s="601"/>
      <c r="N483" s="601"/>
      <c r="O483" s="601"/>
      <c r="P483" s="205"/>
      <c r="Q483" s="597">
        <f>+IF('請求入力欄'!L480="","",'請求入力欄'!L480)</f>
      </c>
      <c r="R483" s="598"/>
      <c r="S483" s="598"/>
      <c r="T483" s="598"/>
      <c r="U483" s="595">
        <f>+IF('請求入力欄'!M480="","",'請求入力欄'!M480)</f>
      </c>
      <c r="V483" s="595"/>
      <c r="W483" s="595"/>
      <c r="X483" s="596"/>
      <c r="Y483" s="548">
        <f>+IF('請求入力欄'!N480="","",'請求入力欄'!N480)</f>
      </c>
      <c r="Z483" s="549"/>
      <c r="AA483" s="549"/>
      <c r="AB483" s="549"/>
      <c r="AC483" s="549"/>
      <c r="AD483" s="549"/>
      <c r="AE483" s="549"/>
      <c r="AF483" s="549"/>
      <c r="AG483" s="550"/>
      <c r="AH483" s="48"/>
      <c r="AI483" s="127"/>
      <c r="AJ483" s="127"/>
      <c r="AK483" s="127"/>
      <c r="AL483" s="127"/>
      <c r="AM483" s="127"/>
      <c r="AN483" s="127"/>
      <c r="AO483" s="127"/>
      <c r="AP483" s="47"/>
    </row>
    <row r="484" spans="2:42" ht="26.25" customHeight="1">
      <c r="B484" s="40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442" t="s">
        <v>248</v>
      </c>
      <c r="R484" s="443"/>
      <c r="S484" s="443"/>
      <c r="T484" s="444"/>
      <c r="U484" s="51" t="s">
        <v>2</v>
      </c>
      <c r="V484" s="52"/>
      <c r="W484" s="52"/>
      <c r="X484" s="53"/>
      <c r="Y484" s="490">
        <f>SUM(Y475:AG483)</f>
        <v>0</v>
      </c>
      <c r="Z484" s="491"/>
      <c r="AA484" s="491"/>
      <c r="AB484" s="491"/>
      <c r="AC484" s="491"/>
      <c r="AD484" s="491"/>
      <c r="AE484" s="491"/>
      <c r="AF484" s="491"/>
      <c r="AG484" s="492"/>
      <c r="AH484" s="496" t="s">
        <v>32</v>
      </c>
      <c r="AI484" s="496"/>
      <c r="AJ484" s="496"/>
      <c r="AK484" s="496"/>
      <c r="AL484" s="496"/>
      <c r="AM484" s="496"/>
      <c r="AN484" s="496"/>
      <c r="AO484" s="496"/>
      <c r="AP484" s="497"/>
    </row>
    <row r="485" spans="2:42" ht="26.25" customHeight="1" thickBot="1">
      <c r="B485" s="41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"/>
      <c r="N485" s="4"/>
      <c r="O485" s="4"/>
      <c r="P485" s="4"/>
      <c r="Q485" s="261"/>
      <c r="R485" s="445">
        <f>'請求入力欄'!K482</f>
        <v>0.08</v>
      </c>
      <c r="S485" s="445"/>
      <c r="T485" s="446"/>
      <c r="U485" s="72" t="s">
        <v>29</v>
      </c>
      <c r="V485" s="73"/>
      <c r="W485" s="73"/>
      <c r="X485" s="74"/>
      <c r="Y485" s="493">
        <f>ROUNDDOWN(Y484*R485,0)</f>
        <v>0</v>
      </c>
      <c r="Z485" s="494"/>
      <c r="AA485" s="494"/>
      <c r="AB485" s="494"/>
      <c r="AC485" s="494"/>
      <c r="AD485" s="494"/>
      <c r="AE485" s="494"/>
      <c r="AF485" s="494"/>
      <c r="AG485" s="495"/>
      <c r="AH485" s="498">
        <f>SUM(Y484:AG485)</f>
        <v>0</v>
      </c>
      <c r="AI485" s="499"/>
      <c r="AJ485" s="499"/>
      <c r="AK485" s="499"/>
      <c r="AL485" s="499"/>
      <c r="AM485" s="499"/>
      <c r="AN485" s="499"/>
      <c r="AO485" s="499"/>
      <c r="AP485" s="500"/>
    </row>
    <row r="486" spans="2:42" ht="17.25" customHeight="1" thickTop="1">
      <c r="B486" s="568" t="s">
        <v>27</v>
      </c>
      <c r="C486" s="39"/>
      <c r="D486" s="4"/>
      <c r="E486" s="4"/>
      <c r="F486" s="4"/>
      <c r="G486" s="4"/>
      <c r="H486" s="4"/>
      <c r="I486" s="4"/>
      <c r="J486" s="4"/>
      <c r="K486" s="4"/>
      <c r="L486" s="4"/>
      <c r="M486" s="569" t="s">
        <v>28</v>
      </c>
      <c r="N486" s="570"/>
      <c r="O486" s="570"/>
      <c r="P486" s="570"/>
      <c r="Q486" s="570"/>
      <c r="R486" s="570"/>
      <c r="S486" s="570"/>
      <c r="T486" s="570"/>
      <c r="U486" s="570"/>
      <c r="V486" s="570" t="s">
        <v>29</v>
      </c>
      <c r="W486" s="570"/>
      <c r="X486" s="570"/>
      <c r="Y486" s="571"/>
      <c r="Z486" s="571"/>
      <c r="AA486" s="571"/>
      <c r="AB486" s="571"/>
      <c r="AC486" s="572"/>
      <c r="AD486" s="573" t="s">
        <v>30</v>
      </c>
      <c r="AE486" s="574"/>
      <c r="AF486" s="574"/>
      <c r="AG486" s="575"/>
      <c r="AH486" s="44"/>
      <c r="AI486" s="43"/>
      <c r="AJ486" s="60"/>
      <c r="AK486" s="132"/>
      <c r="AL486" s="43"/>
      <c r="AM486" s="60"/>
      <c r="AN486" s="132"/>
      <c r="AO486" s="59"/>
      <c r="AP486" s="60"/>
    </row>
    <row r="487" spans="2:42" ht="17.25" customHeight="1">
      <c r="B487" s="568"/>
      <c r="C487" s="14"/>
      <c r="D487" s="6"/>
      <c r="E487" s="6" t="s">
        <v>22</v>
      </c>
      <c r="F487" s="6"/>
      <c r="G487" s="6"/>
      <c r="H487" s="6"/>
      <c r="I487" s="6"/>
      <c r="J487" s="6"/>
      <c r="K487" s="6"/>
      <c r="L487" s="6" t="s">
        <v>24</v>
      </c>
      <c r="M487" s="576"/>
      <c r="N487" s="447"/>
      <c r="O487" s="512"/>
      <c r="P487" s="514"/>
      <c r="Q487" s="447"/>
      <c r="R487" s="512"/>
      <c r="S487" s="514"/>
      <c r="T487" s="447"/>
      <c r="U487" s="512"/>
      <c r="V487" s="514"/>
      <c r="W487" s="512"/>
      <c r="X487" s="514"/>
      <c r="Y487" s="447"/>
      <c r="Z487" s="512"/>
      <c r="AA487" s="514"/>
      <c r="AB487" s="447"/>
      <c r="AC487" s="533"/>
      <c r="AD487" s="578" t="s">
        <v>31</v>
      </c>
      <c r="AE487" s="579"/>
      <c r="AF487" s="579"/>
      <c r="AG487" s="580"/>
      <c r="AH487" s="35"/>
      <c r="AI487" s="79"/>
      <c r="AJ487" s="61"/>
      <c r="AK487" s="133"/>
      <c r="AL487" s="79"/>
      <c r="AM487" s="61"/>
      <c r="AN487" s="133"/>
      <c r="AO487" s="79"/>
      <c r="AP487" s="61"/>
    </row>
    <row r="488" spans="2:42" ht="17.25" customHeight="1" thickBot="1">
      <c r="B488" s="568"/>
      <c r="C488" s="126" t="s">
        <v>80</v>
      </c>
      <c r="D488" s="5"/>
      <c r="E488" s="5"/>
      <c r="F488" s="5"/>
      <c r="G488" s="5"/>
      <c r="H488" s="5"/>
      <c r="I488" s="5"/>
      <c r="J488" s="5"/>
      <c r="K488" s="5"/>
      <c r="L488" s="5"/>
      <c r="M488" s="577"/>
      <c r="N488" s="448"/>
      <c r="O488" s="513"/>
      <c r="P488" s="515"/>
      <c r="Q488" s="448"/>
      <c r="R488" s="513"/>
      <c r="S488" s="515"/>
      <c r="T488" s="448"/>
      <c r="U488" s="513"/>
      <c r="V488" s="515"/>
      <c r="W488" s="513"/>
      <c r="X488" s="515"/>
      <c r="Y488" s="448"/>
      <c r="Z488" s="513"/>
      <c r="AA488" s="515"/>
      <c r="AB488" s="448"/>
      <c r="AC488" s="534"/>
      <c r="AD488" s="581" t="s">
        <v>2</v>
      </c>
      <c r="AE488" s="582"/>
      <c r="AF488" s="582"/>
      <c r="AG488" s="583"/>
      <c r="AH488" s="35"/>
      <c r="AI488" s="79"/>
      <c r="AJ488" s="61"/>
      <c r="AK488" s="133"/>
      <c r="AL488" s="79"/>
      <c r="AM488" s="61"/>
      <c r="AN488" s="133"/>
      <c r="AO488" s="79"/>
      <c r="AP488" s="61"/>
    </row>
    <row r="489" spans="2:42" ht="17.25" customHeight="1">
      <c r="B489" s="568"/>
      <c r="C489" s="34"/>
      <c r="D489" s="4"/>
      <c r="E489" s="4"/>
      <c r="F489" s="4"/>
      <c r="G489" s="4"/>
      <c r="H489" s="4"/>
      <c r="I489" s="4"/>
      <c r="J489" s="4"/>
      <c r="K489" s="4"/>
      <c r="L489" s="55"/>
      <c r="M489" s="584" t="s">
        <v>42</v>
      </c>
      <c r="N489" s="585"/>
      <c r="O489" s="585"/>
      <c r="P489" s="585"/>
      <c r="Q489" s="586" t="s">
        <v>43</v>
      </c>
      <c r="R489" s="587"/>
      <c r="S489" s="587"/>
      <c r="T489" s="587"/>
      <c r="U489" s="588" t="s">
        <v>52</v>
      </c>
      <c r="V489" s="587"/>
      <c r="W489" s="587"/>
      <c r="X489" s="587"/>
      <c r="Y489" s="587"/>
      <c r="Z489" s="587"/>
      <c r="AA489" s="587"/>
      <c r="AB489" s="587"/>
      <c r="AC489" s="587"/>
      <c r="AD489" s="589" t="s">
        <v>3</v>
      </c>
      <c r="AE489" s="590"/>
      <c r="AF489" s="590"/>
      <c r="AG489" s="591"/>
      <c r="AH489" s="58"/>
      <c r="AI489" s="57"/>
      <c r="AJ489" s="62"/>
      <c r="AK489" s="134"/>
      <c r="AL489" s="57"/>
      <c r="AM489" s="62"/>
      <c r="AN489" s="134"/>
      <c r="AO489" s="57"/>
      <c r="AP489" s="62"/>
    </row>
    <row r="490" spans="2:42" ht="19.5" customHeight="1">
      <c r="B490" s="563" t="s">
        <v>21</v>
      </c>
      <c r="C490" s="564"/>
      <c r="D490" s="565"/>
      <c r="E490" s="551" t="s">
        <v>16</v>
      </c>
      <c r="F490" s="552"/>
      <c r="G490" s="552"/>
      <c r="H490" s="552"/>
      <c r="I490" s="552"/>
      <c r="J490" s="552"/>
      <c r="K490" s="552"/>
      <c r="L490" s="552"/>
      <c r="M490" s="553" t="s">
        <v>44</v>
      </c>
      <c r="N490" s="554"/>
      <c r="O490" s="554"/>
      <c r="P490" s="554"/>
      <c r="Q490" s="555"/>
      <c r="R490" s="525"/>
      <c r="S490" s="525"/>
      <c r="T490" s="525"/>
      <c r="U490" s="559" t="s">
        <v>53</v>
      </c>
      <c r="V490" s="525"/>
      <c r="W490" s="525"/>
      <c r="X490" s="525"/>
      <c r="Y490" s="510"/>
      <c r="Z490" s="511"/>
      <c r="AA490" s="511"/>
      <c r="AB490" s="511"/>
      <c r="AC490" s="511"/>
      <c r="AD490" s="529">
        <v>4120</v>
      </c>
      <c r="AE490" s="530"/>
      <c r="AF490" s="530"/>
      <c r="AG490" s="531" t="s">
        <v>60</v>
      </c>
      <c r="AH490" s="531"/>
      <c r="AI490" s="531"/>
      <c r="AJ490" s="532"/>
      <c r="AK490" s="56"/>
      <c r="AL490" s="33"/>
      <c r="AM490" s="33"/>
      <c r="AN490" s="33"/>
      <c r="AO490" s="33"/>
      <c r="AP490" s="63"/>
    </row>
    <row r="491" spans="2:42" ht="19.5" customHeight="1">
      <c r="B491" s="551"/>
      <c r="C491" s="552"/>
      <c r="D491" s="552"/>
      <c r="E491" s="70"/>
      <c r="F491" s="130"/>
      <c r="G491" s="130"/>
      <c r="H491" s="130"/>
      <c r="I491" s="130"/>
      <c r="J491" s="130"/>
      <c r="K491" s="130"/>
      <c r="L491" s="50"/>
      <c r="M491" s="553" t="s">
        <v>45</v>
      </c>
      <c r="N491" s="554"/>
      <c r="O491" s="554"/>
      <c r="P491" s="554"/>
      <c r="Q491" s="555"/>
      <c r="R491" s="525"/>
      <c r="S491" s="525"/>
      <c r="T491" s="525"/>
      <c r="U491" s="559" t="s">
        <v>54</v>
      </c>
      <c r="V491" s="525"/>
      <c r="W491" s="525"/>
      <c r="X491" s="525"/>
      <c r="Y491" s="510"/>
      <c r="Z491" s="511"/>
      <c r="AA491" s="511"/>
      <c r="AB491" s="511"/>
      <c r="AC491" s="511"/>
      <c r="AD491" s="538">
        <v>4140</v>
      </c>
      <c r="AE491" s="539"/>
      <c r="AF491" s="539"/>
      <c r="AG491" s="470" t="s">
        <v>61</v>
      </c>
      <c r="AH491" s="470"/>
      <c r="AI491" s="470"/>
      <c r="AJ491" s="471"/>
      <c r="AK491" s="15"/>
      <c r="AL491" s="16"/>
      <c r="AM491" s="16"/>
      <c r="AN491" s="16"/>
      <c r="AO491" s="16"/>
      <c r="AP491" s="64"/>
    </row>
    <row r="492" spans="2:42" ht="19.5" customHeight="1">
      <c r="B492" s="551"/>
      <c r="C492" s="552"/>
      <c r="D492" s="552"/>
      <c r="E492" s="70"/>
      <c r="F492" s="130"/>
      <c r="G492" s="130"/>
      <c r="H492" s="130"/>
      <c r="I492" s="130"/>
      <c r="J492" s="130"/>
      <c r="K492" s="130"/>
      <c r="L492" s="50"/>
      <c r="M492" s="553" t="s">
        <v>46</v>
      </c>
      <c r="N492" s="554"/>
      <c r="O492" s="554"/>
      <c r="P492" s="554"/>
      <c r="Q492" s="555"/>
      <c r="R492" s="525"/>
      <c r="S492" s="525"/>
      <c r="T492" s="525"/>
      <c r="U492" s="559" t="s">
        <v>55</v>
      </c>
      <c r="V492" s="525"/>
      <c r="W492" s="525"/>
      <c r="X492" s="525"/>
      <c r="Y492" s="510"/>
      <c r="Z492" s="511"/>
      <c r="AA492" s="511"/>
      <c r="AB492" s="511"/>
      <c r="AC492" s="511"/>
      <c r="AD492" s="566">
        <v>4150</v>
      </c>
      <c r="AE492" s="567"/>
      <c r="AF492" s="567"/>
      <c r="AG492" s="472" t="s">
        <v>62</v>
      </c>
      <c r="AH492" s="472"/>
      <c r="AI492" s="472"/>
      <c r="AJ492" s="473"/>
      <c r="AK492" s="17"/>
      <c r="AL492" s="18"/>
      <c r="AM492" s="18"/>
      <c r="AN492" s="18"/>
      <c r="AO492" s="18"/>
      <c r="AP492" s="65"/>
    </row>
    <row r="493" spans="2:42" ht="19.5" customHeight="1">
      <c r="B493" s="551"/>
      <c r="C493" s="552"/>
      <c r="D493" s="552"/>
      <c r="E493" s="70"/>
      <c r="F493" s="130"/>
      <c r="G493" s="130"/>
      <c r="H493" s="130"/>
      <c r="I493" s="130"/>
      <c r="J493" s="130"/>
      <c r="K493" s="130"/>
      <c r="L493" s="50"/>
      <c r="M493" s="553" t="s">
        <v>47</v>
      </c>
      <c r="N493" s="554"/>
      <c r="O493" s="554"/>
      <c r="P493" s="554"/>
      <c r="Q493" s="555"/>
      <c r="R493" s="525"/>
      <c r="S493" s="525"/>
      <c r="T493" s="525"/>
      <c r="U493" s="559" t="s">
        <v>56</v>
      </c>
      <c r="V493" s="525"/>
      <c r="W493" s="525"/>
      <c r="X493" s="525"/>
      <c r="Y493" s="526"/>
      <c r="Z493" s="526"/>
      <c r="AA493" s="526"/>
      <c r="AB493" s="526"/>
      <c r="AC493" s="526"/>
      <c r="AD493" s="19"/>
      <c r="AE493" s="19"/>
      <c r="AF493" s="19"/>
      <c r="AG493" s="19"/>
      <c r="AH493" s="19"/>
      <c r="AI493" s="19"/>
      <c r="AJ493" s="20"/>
      <c r="AK493" s="560" t="s">
        <v>63</v>
      </c>
      <c r="AL493" s="561"/>
      <c r="AM493" s="561" t="s">
        <v>64</v>
      </c>
      <c r="AN493" s="561"/>
      <c r="AO493" s="561" t="s">
        <v>65</v>
      </c>
      <c r="AP493" s="562"/>
    </row>
    <row r="494" spans="2:42" ht="19.5" customHeight="1">
      <c r="B494" s="551"/>
      <c r="C494" s="552"/>
      <c r="D494" s="552"/>
      <c r="E494" s="70"/>
      <c r="F494" s="130"/>
      <c r="G494" s="130"/>
      <c r="H494" s="130"/>
      <c r="I494" s="130"/>
      <c r="J494" s="130"/>
      <c r="K494" s="130"/>
      <c r="L494" s="50"/>
      <c r="M494" s="553" t="s">
        <v>48</v>
      </c>
      <c r="N494" s="554"/>
      <c r="O494" s="554"/>
      <c r="P494" s="554"/>
      <c r="Q494" s="555"/>
      <c r="R494" s="525"/>
      <c r="S494" s="525"/>
      <c r="T494" s="525"/>
      <c r="U494" s="559" t="s">
        <v>57</v>
      </c>
      <c r="V494" s="525"/>
      <c r="W494" s="525"/>
      <c r="X494" s="525"/>
      <c r="Y494" s="526"/>
      <c r="Z494" s="526"/>
      <c r="AA494" s="526"/>
      <c r="AB494" s="526"/>
      <c r="AC494" s="526"/>
      <c r="AD494" s="21"/>
      <c r="AE494" s="21"/>
      <c r="AF494" s="21"/>
      <c r="AG494" s="21"/>
      <c r="AH494" s="21"/>
      <c r="AI494" s="21"/>
      <c r="AJ494" s="22"/>
      <c r="AK494" s="474">
        <v>0</v>
      </c>
      <c r="AL494" s="468"/>
      <c r="AM494" s="468">
        <v>4</v>
      </c>
      <c r="AN494" s="468"/>
      <c r="AO494" s="468">
        <v>0</v>
      </c>
      <c r="AP494" s="469"/>
    </row>
    <row r="495" spans="2:42" ht="19.5" customHeight="1">
      <c r="B495" s="551"/>
      <c r="C495" s="552"/>
      <c r="D495" s="552"/>
      <c r="E495" s="70"/>
      <c r="F495" s="130"/>
      <c r="G495" s="130"/>
      <c r="H495" s="130"/>
      <c r="I495" s="130"/>
      <c r="J495" s="130"/>
      <c r="K495" s="130"/>
      <c r="L495" s="50"/>
      <c r="M495" s="553" t="s">
        <v>49</v>
      </c>
      <c r="N495" s="554"/>
      <c r="O495" s="554"/>
      <c r="P495" s="554"/>
      <c r="Q495" s="555"/>
      <c r="R495" s="525"/>
      <c r="S495" s="525"/>
      <c r="T495" s="525"/>
      <c r="U495" s="559" t="s">
        <v>58</v>
      </c>
      <c r="V495" s="525"/>
      <c r="W495" s="525"/>
      <c r="X495" s="525"/>
      <c r="Y495" s="526"/>
      <c r="Z495" s="526"/>
      <c r="AA495" s="526"/>
      <c r="AB495" s="526"/>
      <c r="AC495" s="526"/>
      <c r="AD495" s="21"/>
      <c r="AE495" s="21"/>
      <c r="AF495" s="21"/>
      <c r="AG495" s="21"/>
      <c r="AH495" s="21"/>
      <c r="AI495" s="21"/>
      <c r="AJ495" s="22"/>
      <c r="AK495" s="474">
        <v>1</v>
      </c>
      <c r="AL495" s="468"/>
      <c r="AM495" s="468">
        <v>6</v>
      </c>
      <c r="AN495" s="468"/>
      <c r="AO495" s="468">
        <v>1</v>
      </c>
      <c r="AP495" s="469"/>
    </row>
    <row r="496" spans="2:42" ht="19.5" customHeight="1">
      <c r="B496" s="551"/>
      <c r="C496" s="552"/>
      <c r="D496" s="552"/>
      <c r="E496" s="70"/>
      <c r="F496" s="130"/>
      <c r="G496" s="130"/>
      <c r="H496" s="130"/>
      <c r="I496" s="130"/>
      <c r="J496" s="130"/>
      <c r="K496" s="130"/>
      <c r="L496" s="50"/>
      <c r="M496" s="553" t="s">
        <v>258</v>
      </c>
      <c r="N496" s="554"/>
      <c r="O496" s="554"/>
      <c r="P496" s="554"/>
      <c r="Q496" s="555"/>
      <c r="R496" s="525"/>
      <c r="S496" s="525"/>
      <c r="T496" s="525"/>
      <c r="U496" s="559" t="s">
        <v>59</v>
      </c>
      <c r="V496" s="525"/>
      <c r="W496" s="525"/>
      <c r="X496" s="525"/>
      <c r="Y496" s="526"/>
      <c r="Z496" s="526"/>
      <c r="AA496" s="526"/>
      <c r="AB496" s="526"/>
      <c r="AC496" s="526"/>
      <c r="AD496" s="21"/>
      <c r="AE496" s="21"/>
      <c r="AF496" s="21"/>
      <c r="AG496" s="21"/>
      <c r="AH496" s="21"/>
      <c r="AI496" s="21"/>
      <c r="AJ496" s="22"/>
      <c r="AK496" s="474">
        <v>2</v>
      </c>
      <c r="AL496" s="468"/>
      <c r="AM496" s="468">
        <v>7</v>
      </c>
      <c r="AN496" s="468"/>
      <c r="AO496" s="468">
        <v>2</v>
      </c>
      <c r="AP496" s="469"/>
    </row>
    <row r="497" spans="2:42" ht="19.5" customHeight="1">
      <c r="B497" s="551"/>
      <c r="C497" s="552"/>
      <c r="D497" s="552"/>
      <c r="E497" s="70"/>
      <c r="F497" s="130"/>
      <c r="G497" s="130"/>
      <c r="H497" s="130"/>
      <c r="I497" s="130"/>
      <c r="J497" s="130"/>
      <c r="K497" s="130"/>
      <c r="L497" s="50"/>
      <c r="M497" s="553" t="s">
        <v>50</v>
      </c>
      <c r="N497" s="554"/>
      <c r="O497" s="554"/>
      <c r="P497" s="554"/>
      <c r="Q497" s="555"/>
      <c r="R497" s="525"/>
      <c r="S497" s="525"/>
      <c r="T497" s="525"/>
      <c r="U497" s="525"/>
      <c r="V497" s="525"/>
      <c r="W497" s="525"/>
      <c r="X497" s="525"/>
      <c r="Y497" s="526"/>
      <c r="Z497" s="526"/>
      <c r="AA497" s="526"/>
      <c r="AB497" s="526"/>
      <c r="AC497" s="526"/>
      <c r="AD497" s="21"/>
      <c r="AE497" s="21"/>
      <c r="AF497" s="21"/>
      <c r="AG497" s="21"/>
      <c r="AH497" s="21"/>
      <c r="AI497" s="21"/>
      <c r="AJ497" s="22"/>
      <c r="AK497" s="474"/>
      <c r="AL497" s="468"/>
      <c r="AM497" s="468"/>
      <c r="AN497" s="468"/>
      <c r="AO497" s="468">
        <v>4</v>
      </c>
      <c r="AP497" s="469"/>
    </row>
    <row r="498" spans="2:42" ht="19.5" customHeight="1">
      <c r="B498" s="551"/>
      <c r="C498" s="552"/>
      <c r="D498" s="552"/>
      <c r="E498" s="70"/>
      <c r="F498" s="130"/>
      <c r="G498" s="130"/>
      <c r="H498" s="130"/>
      <c r="I498" s="130"/>
      <c r="J498" s="130"/>
      <c r="K498" s="130"/>
      <c r="L498" s="50"/>
      <c r="M498" s="556"/>
      <c r="N498" s="554"/>
      <c r="O498" s="554"/>
      <c r="P498" s="554"/>
      <c r="Q498" s="555"/>
      <c r="R498" s="525"/>
      <c r="S498" s="525"/>
      <c r="T498" s="525"/>
      <c r="U498" s="525"/>
      <c r="V498" s="525"/>
      <c r="W498" s="525"/>
      <c r="X498" s="525"/>
      <c r="Y498" s="526"/>
      <c r="Z498" s="526"/>
      <c r="AA498" s="526"/>
      <c r="AB498" s="526"/>
      <c r="AC498" s="526"/>
      <c r="AD498" s="21"/>
      <c r="AE498" s="21"/>
      <c r="AF498" s="21"/>
      <c r="AG498" s="21"/>
      <c r="AH498" s="21"/>
      <c r="AI498" s="21"/>
      <c r="AJ498" s="22"/>
      <c r="AK498" s="474"/>
      <c r="AL498" s="468"/>
      <c r="AM498" s="468"/>
      <c r="AN498" s="468"/>
      <c r="AO498" s="468">
        <v>5</v>
      </c>
      <c r="AP498" s="469"/>
    </row>
    <row r="499" spans="2:42" ht="19.5" customHeight="1">
      <c r="B499" s="551"/>
      <c r="C499" s="552"/>
      <c r="D499" s="552"/>
      <c r="E499" s="70"/>
      <c r="F499" s="130"/>
      <c r="G499" s="130"/>
      <c r="H499" s="130"/>
      <c r="I499" s="130"/>
      <c r="J499" s="130"/>
      <c r="K499" s="130"/>
      <c r="L499" s="50"/>
      <c r="M499" s="553"/>
      <c r="N499" s="554"/>
      <c r="O499" s="554"/>
      <c r="P499" s="554"/>
      <c r="Q499" s="555"/>
      <c r="R499" s="525"/>
      <c r="S499" s="525"/>
      <c r="T499" s="525"/>
      <c r="U499" s="525"/>
      <c r="V499" s="525"/>
      <c r="W499" s="525"/>
      <c r="X499" s="525"/>
      <c r="Y499" s="526"/>
      <c r="Z499" s="526"/>
      <c r="AA499" s="526"/>
      <c r="AB499" s="526"/>
      <c r="AC499" s="526"/>
      <c r="AD499" s="21"/>
      <c r="AE499" s="21"/>
      <c r="AF499" s="21"/>
      <c r="AG499" s="21"/>
      <c r="AH499" s="21"/>
      <c r="AI499" s="21"/>
      <c r="AJ499" s="22"/>
      <c r="AK499" s="474"/>
      <c r="AL499" s="468"/>
      <c r="AM499" s="468"/>
      <c r="AN499" s="468"/>
      <c r="AO499" s="468"/>
      <c r="AP499" s="469"/>
    </row>
    <row r="500" spans="2:42" ht="19.5" customHeight="1">
      <c r="B500" s="540" t="s">
        <v>2</v>
      </c>
      <c r="C500" s="541"/>
      <c r="D500" s="541"/>
      <c r="E500" s="71"/>
      <c r="F500" s="66"/>
      <c r="G500" s="66"/>
      <c r="H500" s="66"/>
      <c r="I500" s="66"/>
      <c r="J500" s="66"/>
      <c r="K500" s="66"/>
      <c r="L500" s="67"/>
      <c r="M500" s="542" t="s">
        <v>51</v>
      </c>
      <c r="N500" s="543"/>
      <c r="O500" s="543"/>
      <c r="P500" s="543"/>
      <c r="Q500" s="544"/>
      <c r="R500" s="545"/>
      <c r="S500" s="545"/>
      <c r="T500" s="545"/>
      <c r="U500" s="545"/>
      <c r="V500" s="545"/>
      <c r="W500" s="545"/>
      <c r="X500" s="545"/>
      <c r="Y500" s="546"/>
      <c r="Z500" s="546"/>
      <c r="AA500" s="546"/>
      <c r="AB500" s="546"/>
      <c r="AC500" s="546"/>
      <c r="AD500" s="23"/>
      <c r="AE500" s="23"/>
      <c r="AF500" s="23"/>
      <c r="AG500" s="23"/>
      <c r="AH500" s="23"/>
      <c r="AI500" s="23"/>
      <c r="AJ500" s="24"/>
      <c r="AK500" s="547"/>
      <c r="AL500" s="527"/>
      <c r="AM500" s="527"/>
      <c r="AN500" s="527"/>
      <c r="AO500" s="527"/>
      <c r="AP500" s="528"/>
    </row>
    <row r="501" spans="2:42" ht="12" customHeight="1">
      <c r="B501" s="68" t="s">
        <v>17</v>
      </c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69"/>
      <c r="AD501" s="9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215"/>
    </row>
    <row r="502" spans="2:42" ht="12" customHeight="1">
      <c r="B502" s="11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12"/>
      <c r="AD502" s="11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216"/>
    </row>
    <row r="503" spans="2:42" ht="12" customHeight="1">
      <c r="B503" s="1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12"/>
      <c r="AD503" s="11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216"/>
    </row>
    <row r="504" spans="2:42" ht="12" customHeight="1">
      <c r="B504" s="11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12"/>
      <c r="AD504" s="11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216"/>
    </row>
    <row r="505" spans="2:42" ht="12" customHeight="1">
      <c r="B505" s="1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12"/>
      <c r="AD505" s="11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216"/>
    </row>
    <row r="506" spans="2:42" ht="12" customHeight="1">
      <c r="B506" s="11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12"/>
      <c r="AD506" s="11"/>
      <c r="AE506" s="4"/>
      <c r="AF506" s="4"/>
      <c r="AG506" s="4"/>
      <c r="AH506" s="4"/>
      <c r="AI506" s="4"/>
      <c r="AO506" s="4"/>
      <c r="AP506" s="216"/>
    </row>
    <row r="507" spans="2:42" ht="12" customHeight="1">
      <c r="B507" s="11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12"/>
      <c r="AD507" s="11"/>
      <c r="AE507" s="4"/>
      <c r="AF507" s="4"/>
      <c r="AG507" s="4"/>
      <c r="AH507" s="4"/>
      <c r="AI507" s="4"/>
      <c r="AO507" s="4"/>
      <c r="AP507" s="216"/>
    </row>
    <row r="508" spans="2:42" ht="10.5">
      <c r="B508" s="10"/>
      <c r="C508" s="128"/>
      <c r="D508" s="128"/>
      <c r="E508" s="128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  <c r="T508" s="128"/>
      <c r="U508" s="128"/>
      <c r="V508" s="128"/>
      <c r="W508" s="128"/>
      <c r="X508" s="128"/>
      <c r="Y508" s="128"/>
      <c r="Z508" s="128"/>
      <c r="AA508" s="128"/>
      <c r="AB508" s="128"/>
      <c r="AC508" s="129"/>
      <c r="AD508" s="11"/>
      <c r="AE508" s="4"/>
      <c r="AF508" s="4"/>
      <c r="AG508" s="4"/>
      <c r="AH508" s="4"/>
      <c r="AI508" s="4"/>
      <c r="AO508" s="209"/>
      <c r="AP508" s="217"/>
    </row>
    <row r="509" spans="2:42" ht="10.5">
      <c r="B509" s="557" t="s">
        <v>33</v>
      </c>
      <c r="C509" s="449"/>
      <c r="D509" s="558"/>
      <c r="E509" s="558"/>
      <c r="F509" s="558"/>
      <c r="G509" s="449" t="s">
        <v>34</v>
      </c>
      <c r="H509" s="449"/>
      <c r="I509" s="449"/>
      <c r="J509" s="449" t="s">
        <v>34</v>
      </c>
      <c r="K509" s="449"/>
      <c r="L509" s="449"/>
      <c r="M509" s="449" t="s">
        <v>35</v>
      </c>
      <c r="N509" s="449"/>
      <c r="O509" s="449"/>
      <c r="P509" s="449"/>
      <c r="Q509" s="449"/>
      <c r="R509" s="449"/>
      <c r="S509" s="449"/>
      <c r="T509" s="449"/>
      <c r="U509" s="449"/>
      <c r="V509" s="449" t="s">
        <v>36</v>
      </c>
      <c r="W509" s="449"/>
      <c r="X509" s="449"/>
      <c r="Y509" s="449" t="s">
        <v>37</v>
      </c>
      <c r="Z509" s="449"/>
      <c r="AA509" s="449"/>
      <c r="AB509" s="449" t="s">
        <v>38</v>
      </c>
      <c r="AC509" s="449"/>
      <c r="AD509" s="449"/>
      <c r="AE509" s="449" t="s">
        <v>39</v>
      </c>
      <c r="AF509" s="449"/>
      <c r="AG509" s="449"/>
      <c r="AH509" s="449" t="s">
        <v>41</v>
      </c>
      <c r="AI509" s="449"/>
      <c r="AJ509" s="449"/>
      <c r="AK509" s="449" t="s">
        <v>40</v>
      </c>
      <c r="AL509" s="449"/>
      <c r="AM509" s="449"/>
      <c r="AN509" s="449" t="s">
        <v>66</v>
      </c>
      <c r="AO509" s="449"/>
      <c r="AP509" s="452"/>
    </row>
    <row r="510" spans="2:42" ht="10.5">
      <c r="B510" s="9"/>
      <c r="C510" s="87"/>
      <c r="D510" s="9"/>
      <c r="E510" s="86"/>
      <c r="F510" s="87"/>
      <c r="G510" s="9"/>
      <c r="H510" s="86"/>
      <c r="I510" s="87"/>
      <c r="J510" s="9"/>
      <c r="K510" s="86"/>
      <c r="L510" s="87"/>
      <c r="M510" s="9"/>
      <c r="N510" s="86"/>
      <c r="O510" s="87"/>
      <c r="P510" s="9"/>
      <c r="Q510" s="86"/>
      <c r="R510" s="87"/>
      <c r="S510" s="9"/>
      <c r="T510" s="86"/>
      <c r="U510" s="87"/>
      <c r="V510" s="9"/>
      <c r="W510" s="86"/>
      <c r="X510" s="87"/>
      <c r="Y510" s="9"/>
      <c r="Z510" s="86"/>
      <c r="AA510" s="87"/>
      <c r="AB510" s="9"/>
      <c r="AC510" s="86"/>
      <c r="AD510" s="87"/>
      <c r="AE510" s="9"/>
      <c r="AF510" s="86"/>
      <c r="AG510" s="87"/>
      <c r="AH510" s="9"/>
      <c r="AI510" s="86"/>
      <c r="AJ510" s="87"/>
      <c r="AK510" s="9"/>
      <c r="AL510" s="86"/>
      <c r="AM510" s="87"/>
      <c r="AN510" s="453">
        <f>AN453+1</f>
        <v>9</v>
      </c>
      <c r="AO510" s="454"/>
      <c r="AP510" s="455"/>
    </row>
    <row r="511" spans="2:42" ht="10.5">
      <c r="B511" s="11"/>
      <c r="C511" s="12"/>
      <c r="D511" s="11"/>
      <c r="E511" s="4"/>
      <c r="F511" s="12"/>
      <c r="G511" s="11"/>
      <c r="H511" s="4"/>
      <c r="I511" s="12"/>
      <c r="J511" s="11"/>
      <c r="K511" s="4"/>
      <c r="L511" s="12"/>
      <c r="M511" s="11"/>
      <c r="N511" s="4"/>
      <c r="O511" s="12"/>
      <c r="P511" s="11"/>
      <c r="Q511" s="4"/>
      <c r="R511" s="12"/>
      <c r="S511" s="11"/>
      <c r="T511" s="4"/>
      <c r="U511" s="12"/>
      <c r="V511" s="11"/>
      <c r="W511" s="4"/>
      <c r="X511" s="12"/>
      <c r="Y511" s="11"/>
      <c r="Z511" s="4"/>
      <c r="AA511" s="12"/>
      <c r="AB511" s="11"/>
      <c r="AC511" s="4"/>
      <c r="AD511" s="12"/>
      <c r="AE511" s="11"/>
      <c r="AF511" s="4"/>
      <c r="AG511" s="12"/>
      <c r="AH511" s="11"/>
      <c r="AI511" s="4"/>
      <c r="AJ511" s="12"/>
      <c r="AK511" s="11"/>
      <c r="AL511" s="4"/>
      <c r="AM511" s="12"/>
      <c r="AN511" s="456"/>
      <c r="AO511" s="457"/>
      <c r="AP511" s="458"/>
    </row>
    <row r="512" spans="2:42" ht="10.5">
      <c r="B512" s="11"/>
      <c r="C512" s="12"/>
      <c r="D512" s="11"/>
      <c r="E512" s="4"/>
      <c r="F512" s="12"/>
      <c r="G512" s="11"/>
      <c r="H512" s="4"/>
      <c r="I512" s="12"/>
      <c r="J512" s="11"/>
      <c r="K512" s="4"/>
      <c r="L512" s="12"/>
      <c r="M512" s="11"/>
      <c r="N512" s="4"/>
      <c r="O512" s="12"/>
      <c r="P512" s="11"/>
      <c r="Q512" s="4"/>
      <c r="R512" s="12"/>
      <c r="S512" s="11"/>
      <c r="T512" s="4"/>
      <c r="U512" s="12"/>
      <c r="V512" s="11"/>
      <c r="W512" s="4"/>
      <c r="X512" s="12"/>
      <c r="Y512" s="11"/>
      <c r="Z512" s="4"/>
      <c r="AA512" s="12"/>
      <c r="AB512" s="11"/>
      <c r="AC512" s="4"/>
      <c r="AD512" s="12"/>
      <c r="AE512" s="11"/>
      <c r="AF512" s="4"/>
      <c r="AG512" s="12"/>
      <c r="AH512" s="11"/>
      <c r="AI512" s="4"/>
      <c r="AJ512" s="12"/>
      <c r="AK512" s="11"/>
      <c r="AL512" s="4"/>
      <c r="AM512" s="12"/>
      <c r="AN512" s="456"/>
      <c r="AO512" s="457"/>
      <c r="AP512" s="458"/>
    </row>
    <row r="513" spans="2:42" ht="10.5">
      <c r="B513" s="10"/>
      <c r="C513" s="129"/>
      <c r="D513" s="10"/>
      <c r="E513" s="128"/>
      <c r="F513" s="129"/>
      <c r="G513" s="10"/>
      <c r="H513" s="128"/>
      <c r="I513" s="129"/>
      <c r="J513" s="10"/>
      <c r="K513" s="128"/>
      <c r="L513" s="129"/>
      <c r="M513" s="10"/>
      <c r="N513" s="128"/>
      <c r="O513" s="129"/>
      <c r="P513" s="10"/>
      <c r="Q513" s="128"/>
      <c r="R513" s="129"/>
      <c r="S513" s="10"/>
      <c r="T513" s="128"/>
      <c r="U513" s="129"/>
      <c r="V513" s="10"/>
      <c r="W513" s="128"/>
      <c r="X513" s="129"/>
      <c r="Y513" s="10"/>
      <c r="Z513" s="128"/>
      <c r="AA513" s="129"/>
      <c r="AB513" s="10"/>
      <c r="AC513" s="128"/>
      <c r="AD513" s="129"/>
      <c r="AE513" s="10"/>
      <c r="AF513" s="128"/>
      <c r="AG513" s="129"/>
      <c r="AH513" s="10"/>
      <c r="AI513" s="128"/>
      <c r="AJ513" s="129"/>
      <c r="AK513" s="10"/>
      <c r="AL513" s="128"/>
      <c r="AM513" s="129"/>
      <c r="AN513" s="459"/>
      <c r="AO513" s="460"/>
      <c r="AP513" s="461"/>
    </row>
    <row r="514" ht="12" customHeight="1"/>
    <row r="515" spans="2:42" ht="12" customHeight="1">
      <c r="B515" s="1" t="str">
        <f>+"-kwd-"&amp;E526&amp;G526&amp;I526&amp;K526&amp;M526&amp;O526&amp;Q526&amp;"-"&amp;V526&amp;X526&amp;Z526&amp;AB526&amp;AD526&amp;","&amp;U518&amp;W518&amp;Y518&amp;AA518&amp;AC518&amp;AE518&amp;AG518&amp;","&amp;V527&amp;","&amp;Y541</f>
        <v>-kwd--,1234567,,0</v>
      </c>
      <c r="AJ515" s="25" t="s">
        <v>67</v>
      </c>
      <c r="AK515" s="26"/>
      <c r="AL515" s="26"/>
      <c r="AM515" s="26"/>
      <c r="AN515" s="26"/>
      <c r="AO515" s="26"/>
      <c r="AP515" s="27"/>
    </row>
    <row r="516" spans="36:42" ht="12" customHeight="1">
      <c r="AJ516" s="487" t="s">
        <v>208</v>
      </c>
      <c r="AK516" s="13"/>
      <c r="AL516" s="13"/>
      <c r="AM516" s="13"/>
      <c r="AN516" s="13"/>
      <c r="AO516" s="13"/>
      <c r="AP516" s="28"/>
    </row>
    <row r="517" spans="4:42" ht="12" customHeight="1" thickBot="1">
      <c r="D517" s="607" t="s">
        <v>25</v>
      </c>
      <c r="E517" s="607"/>
      <c r="F517" s="607"/>
      <c r="G517" s="607"/>
      <c r="H517" s="607"/>
      <c r="I517" s="607"/>
      <c r="J517" s="607"/>
      <c r="K517" s="607"/>
      <c r="L517" s="607"/>
      <c r="AJ517" s="488"/>
      <c r="AK517" s="29"/>
      <c r="AL517" s="29"/>
      <c r="AM517" s="29"/>
      <c r="AN517" s="29"/>
      <c r="AO517" s="29"/>
      <c r="AP517" s="30"/>
    </row>
    <row r="518" spans="4:42" ht="21" customHeight="1" thickBot="1" thickTop="1">
      <c r="D518" s="608"/>
      <c r="E518" s="608"/>
      <c r="F518" s="608"/>
      <c r="G518" s="608"/>
      <c r="H518" s="608"/>
      <c r="I518" s="608"/>
      <c r="J518" s="608"/>
      <c r="K518" s="608"/>
      <c r="L518" s="608"/>
      <c r="Q518" s="609" t="s">
        <v>254</v>
      </c>
      <c r="R518" s="610"/>
      <c r="S518" s="610"/>
      <c r="T518" s="611"/>
      <c r="U518" s="612" t="str">
        <f>IF('基本情報入力欄'!$D$15="","",MID('基本情報入力欄'!$D$15,1,1))</f>
        <v>1</v>
      </c>
      <c r="V518" s="600"/>
      <c r="W518" s="599" t="str">
        <f>IF('基本情報入力欄'!$D$15="","",MID('基本情報入力欄'!$D$15,2,1))</f>
        <v>2</v>
      </c>
      <c r="X518" s="600"/>
      <c r="Y518" s="599" t="str">
        <f>IF('基本情報入力欄'!$D$15="","",MID('基本情報入力欄'!$D$15,3,1))</f>
        <v>3</v>
      </c>
      <c r="Z518" s="600"/>
      <c r="AA518" s="599" t="str">
        <f>IF('基本情報入力欄'!$D$15="","",MID('基本情報入力欄'!$D$15,4,1))</f>
        <v>4</v>
      </c>
      <c r="AB518" s="600"/>
      <c r="AC518" s="599" t="str">
        <f>IF('基本情報入力欄'!$D$15="","",MID('基本情報入力欄'!$D$15,5,1))</f>
        <v>5</v>
      </c>
      <c r="AD518" s="600"/>
      <c r="AE518" s="599" t="str">
        <f>IF('基本情報入力欄'!$D$15="","",MID('基本情報入力欄'!$D$15,6,1))</f>
        <v>6</v>
      </c>
      <c r="AF518" s="600"/>
      <c r="AG518" s="599" t="str">
        <f>IF('基本情報入力欄'!$D$15="","",MID('基本情報入力欄'!$D$15,7,1))</f>
        <v>7</v>
      </c>
      <c r="AH518" s="643"/>
      <c r="AI518" s="75" t="s">
        <v>15</v>
      </c>
      <c r="AJ518" s="254"/>
      <c r="AK518" s="254"/>
      <c r="AL518" s="7"/>
      <c r="AM518" s="535">
        <f>'基本情報入力欄'!$D$12</f>
        <v>42551</v>
      </c>
      <c r="AN518" s="536"/>
      <c r="AO518" s="536"/>
      <c r="AP518" s="537"/>
    </row>
    <row r="519" spans="2:42" ht="13.5" customHeight="1" thickTop="1">
      <c r="B519" s="604" t="s">
        <v>110</v>
      </c>
      <c r="C519" s="604"/>
      <c r="D519" s="604"/>
      <c r="E519" s="604"/>
      <c r="F519" s="604"/>
      <c r="G519" s="604"/>
      <c r="H519" s="604"/>
      <c r="I519" s="604"/>
      <c r="J519" s="604"/>
      <c r="K519" s="604"/>
      <c r="L519" s="604"/>
      <c r="M519" s="604"/>
      <c r="N519" s="604"/>
      <c r="O519" s="604"/>
      <c r="Q519" s="605" t="s">
        <v>8</v>
      </c>
      <c r="R519" s="606"/>
      <c r="S519" s="606"/>
      <c r="T519" s="5"/>
      <c r="U519" s="200" t="str">
        <f>IF('基本情報入力欄'!$D$16="","",'基本情報入力欄'!$D$16)</f>
        <v>332-0012</v>
      </c>
      <c r="V519" s="200"/>
      <c r="W519" s="200"/>
      <c r="X519" s="200"/>
      <c r="Y519" s="200"/>
      <c r="Z519" s="200"/>
      <c r="AA519" s="200"/>
      <c r="AB519" s="200"/>
      <c r="AC519" s="200"/>
      <c r="AD519" s="200"/>
      <c r="AE519" s="200"/>
      <c r="AF519" s="200"/>
      <c r="AG519" s="200"/>
      <c r="AH519" s="200"/>
      <c r="AI519" s="200"/>
      <c r="AJ519" s="200"/>
      <c r="AK519" s="200"/>
      <c r="AL519" s="200"/>
      <c r="AM519" s="200"/>
      <c r="AN519" s="200"/>
      <c r="AO519" s="200"/>
      <c r="AP519" s="202"/>
    </row>
    <row r="520" spans="2:42" ht="12" customHeight="1">
      <c r="B520" s="604"/>
      <c r="C520" s="604"/>
      <c r="D520" s="604"/>
      <c r="E520" s="604"/>
      <c r="F520" s="604"/>
      <c r="G520" s="604"/>
      <c r="H520" s="604"/>
      <c r="I520" s="604"/>
      <c r="J520" s="604"/>
      <c r="K520" s="604"/>
      <c r="L520" s="604"/>
      <c r="M520" s="604"/>
      <c r="N520" s="604"/>
      <c r="O520" s="604"/>
      <c r="Q520" s="450" t="s">
        <v>9</v>
      </c>
      <c r="R520" s="451"/>
      <c r="S520" s="451"/>
      <c r="T520" s="4"/>
      <c r="U520" s="201" t="str">
        <f>IF('基本情報入力欄'!$D$17="","",'基本情報入力欄'!$D$17)</f>
        <v>埼玉県川口市本町４－１１－６</v>
      </c>
      <c r="V520" s="201"/>
      <c r="W520" s="201"/>
      <c r="X520" s="201"/>
      <c r="Y520" s="201"/>
      <c r="Z520" s="201"/>
      <c r="AA520" s="201"/>
      <c r="AB520" s="201"/>
      <c r="AC520" s="201"/>
      <c r="AD520" s="201"/>
      <c r="AE520" s="201"/>
      <c r="AF520" s="201"/>
      <c r="AG520" s="201"/>
      <c r="AH520" s="201"/>
      <c r="AI520" s="201"/>
      <c r="AJ520" s="201"/>
      <c r="AK520" s="201"/>
      <c r="AL520" s="201"/>
      <c r="AM520" s="201"/>
      <c r="AN520" s="201"/>
      <c r="AO520" s="201"/>
      <c r="AP520" s="203"/>
    </row>
    <row r="521" spans="17:42" ht="12" customHeight="1">
      <c r="Q521" s="450" t="s">
        <v>10</v>
      </c>
      <c r="R521" s="451"/>
      <c r="S521" s="451"/>
      <c r="T521" s="4"/>
      <c r="U521" s="293" t="str">
        <f>IF('基本情報入力欄'!$D$18="","",'基本情報入力欄'!$D$18)</f>
        <v>川口土木建築工業株式会社</v>
      </c>
      <c r="V521" s="293"/>
      <c r="W521" s="293"/>
      <c r="X521" s="293"/>
      <c r="Y521" s="293"/>
      <c r="Z521" s="293"/>
      <c r="AA521" s="293"/>
      <c r="AB521" s="293"/>
      <c r="AC521" s="293"/>
      <c r="AD521" s="293"/>
      <c r="AE521" s="293"/>
      <c r="AF521" s="293"/>
      <c r="AG521" s="293"/>
      <c r="AH521" s="293"/>
      <c r="AI521" s="293"/>
      <c r="AJ521" s="293"/>
      <c r="AK521" s="293"/>
      <c r="AL521" s="293"/>
      <c r="AM521" s="293"/>
      <c r="AN521" s="201" t="s">
        <v>137</v>
      </c>
      <c r="AO521" s="201"/>
      <c r="AP521" s="203"/>
    </row>
    <row r="522" spans="17:42" ht="12" customHeight="1">
      <c r="Q522" s="450"/>
      <c r="R522" s="451"/>
      <c r="S522" s="451"/>
      <c r="T522" s="4"/>
      <c r="U522" s="293"/>
      <c r="V522" s="293"/>
      <c r="W522" s="293"/>
      <c r="X522" s="293"/>
      <c r="Y522" s="293"/>
      <c r="Z522" s="293"/>
      <c r="AA522" s="293"/>
      <c r="AB522" s="293"/>
      <c r="AC522" s="293"/>
      <c r="AD522" s="293"/>
      <c r="AE522" s="293"/>
      <c r="AF522" s="293"/>
      <c r="AG522" s="293"/>
      <c r="AH522" s="293"/>
      <c r="AI522" s="293"/>
      <c r="AJ522" s="293"/>
      <c r="AK522" s="293"/>
      <c r="AL522" s="293"/>
      <c r="AM522" s="293"/>
      <c r="AN522" s="201"/>
      <c r="AO522" s="201"/>
      <c r="AP522" s="203"/>
    </row>
    <row r="523" spans="2:42" ht="12" customHeight="1">
      <c r="B523" s="91" t="s">
        <v>26</v>
      </c>
      <c r="Q523" s="450" t="s">
        <v>11</v>
      </c>
      <c r="R523" s="451"/>
      <c r="S523" s="451"/>
      <c r="T523" s="4"/>
      <c r="U523" s="201" t="str">
        <f>IF('基本情報入力欄'!$D$19="","",'基本情報入力欄'!$D$19)</f>
        <v>代表太郎</v>
      </c>
      <c r="V523" s="201"/>
      <c r="W523" s="201"/>
      <c r="X523" s="201"/>
      <c r="Y523" s="201"/>
      <c r="Z523" s="201"/>
      <c r="AA523" s="201"/>
      <c r="AB523" s="201"/>
      <c r="AC523" s="201"/>
      <c r="AD523" s="201"/>
      <c r="AE523" s="201"/>
      <c r="AF523" s="201"/>
      <c r="AG523" s="201"/>
      <c r="AH523" s="201"/>
      <c r="AI523" s="201"/>
      <c r="AJ523" s="201"/>
      <c r="AK523" s="201"/>
      <c r="AL523" s="201"/>
      <c r="AM523" s="201"/>
      <c r="AN523" s="201"/>
      <c r="AO523" s="201"/>
      <c r="AP523" s="203"/>
    </row>
    <row r="524" spans="17:42" ht="12" customHeight="1">
      <c r="Q524" s="450" t="s">
        <v>13</v>
      </c>
      <c r="R524" s="451"/>
      <c r="S524" s="451"/>
      <c r="T524" s="4"/>
      <c r="U524" s="201" t="str">
        <f>IF('基本情報入力欄'!$D$20="","",'基本情報入力欄'!$D$20)</f>
        <v>048-224-5111</v>
      </c>
      <c r="V524" s="201"/>
      <c r="W524" s="201"/>
      <c r="X524" s="201"/>
      <c r="Y524" s="201"/>
      <c r="Z524" s="201"/>
      <c r="AA524" s="489" t="s">
        <v>14</v>
      </c>
      <c r="AB524" s="489"/>
      <c r="AC524" s="489"/>
      <c r="AD524" s="201"/>
      <c r="AE524" s="201" t="str">
        <f>IF('基本情報入力欄'!$D$21="","",'基本情報入力欄'!$D$21)</f>
        <v>048-224-5118</v>
      </c>
      <c r="AF524" s="201"/>
      <c r="AG524" s="201"/>
      <c r="AH524" s="201"/>
      <c r="AI524" s="201"/>
      <c r="AJ524" s="201"/>
      <c r="AK524" s="201"/>
      <c r="AL524" s="201"/>
      <c r="AM524" s="201"/>
      <c r="AN524" s="201"/>
      <c r="AO524" s="201"/>
      <c r="AP524" s="203"/>
    </row>
    <row r="525" spans="2:42" ht="12" customHeight="1" thickBot="1">
      <c r="B525" s="649" t="s">
        <v>261</v>
      </c>
      <c r="C525" s="649"/>
      <c r="Q525" s="450"/>
      <c r="R525" s="451"/>
      <c r="S525" s="451"/>
      <c r="T525" s="4"/>
      <c r="U525" s="201"/>
      <c r="V525" s="201"/>
      <c r="W525" s="201"/>
      <c r="X525" s="201"/>
      <c r="Y525" s="201"/>
      <c r="Z525" s="201"/>
      <c r="AA525" s="201"/>
      <c r="AB525" s="201"/>
      <c r="AC525" s="201"/>
      <c r="AD525" s="201"/>
      <c r="AE525" s="201"/>
      <c r="AF525" s="201"/>
      <c r="AG525" s="201"/>
      <c r="AH525" s="201"/>
      <c r="AI525" s="201"/>
      <c r="AJ525" s="201"/>
      <c r="AK525" s="201"/>
      <c r="AL525" s="201"/>
      <c r="AM525" s="201"/>
      <c r="AN525" s="440" t="s">
        <v>210</v>
      </c>
      <c r="AO525" s="440"/>
      <c r="AP525" s="441"/>
    </row>
    <row r="526" spans="2:42" ht="17.25" customHeight="1" thickTop="1">
      <c r="B526" s="268">
        <f>IF('請求入力欄'!$D524="","",MID('請求入力欄'!$D524,1,1))</f>
      </c>
      <c r="C526" s="269">
        <f>IF('請求入力欄'!$D524="","",MID('請求入力欄'!$D524,2,1))</f>
      </c>
      <c r="D526" s="270">
        <f>IF('請求入力欄'!$D524="","",MID('請求入力欄'!$D524,3,1))</f>
      </c>
      <c r="E526" s="603">
        <f>IF('請求入力欄'!$D524="","",MID('請求入力欄'!$D524,4,1))</f>
      </c>
      <c r="F526" s="603"/>
      <c r="G526" s="603">
        <f>IF('請求入力欄'!$D524="","",MID('請求入力欄'!$D524,5,1))</f>
      </c>
      <c r="H526" s="603"/>
      <c r="I526" s="603">
        <f>IF('請求入力欄'!$D524="","",MID('請求入力欄'!$D524,6,1))</f>
      </c>
      <c r="J526" s="603"/>
      <c r="K526" s="603">
        <f>IF('請求入力欄'!$D524="","",MID('請求入力欄'!$D524,7,1))</f>
      </c>
      <c r="L526" s="603"/>
      <c r="M526" s="603">
        <f>IF('請求入力欄'!$D524="","",MID('請求入力欄'!$D524,8,1))</f>
      </c>
      <c r="N526" s="603"/>
      <c r="O526" s="603">
        <f>IF('請求入力欄'!$D524="","",MID('請求入力欄'!$D524,9,1))</f>
      </c>
      <c r="P526" s="603"/>
      <c r="Q526" s="475">
        <f>IF('請求入力欄'!$D524="","",MID('請求入力欄'!$D524,10,1))</f>
      </c>
      <c r="R526" s="476"/>
      <c r="S526" s="92" t="s">
        <v>4</v>
      </c>
      <c r="T526" s="131"/>
      <c r="U526" s="49"/>
      <c r="V526" s="516">
        <f>IF('請求入力欄'!$D526="","",MID('請求入力欄'!$K526,1,1))</f>
      </c>
      <c r="W526" s="517"/>
      <c r="X526" s="517">
        <f>IF('請求入力欄'!$D526="","",MID('請求入力欄'!$K526,2,1))</f>
      </c>
      <c r="Y526" s="517"/>
      <c r="Z526" s="517">
        <f>IF('請求入力欄'!$D526="","",MID('請求入力欄'!$K526,3,1))</f>
      </c>
      <c r="AA526" s="517"/>
      <c r="AB526" s="517">
        <f>IF('請求入力欄'!$D526="","",MID('請求入力欄'!$K526,4,1))</f>
      </c>
      <c r="AC526" s="517"/>
      <c r="AD526" s="517">
        <f>IF('請求入力欄'!$D526="","",MID('請求入力欄'!$K526,5,1))</f>
      </c>
      <c r="AE526" s="518"/>
      <c r="AF526" s="519" t="s">
        <v>0</v>
      </c>
      <c r="AG526" s="520"/>
      <c r="AH526" s="520"/>
      <c r="AI526" s="521"/>
      <c r="AJ526" s="462">
        <f>'請求入力欄'!O551</f>
        <v>0</v>
      </c>
      <c r="AK526" s="463"/>
      <c r="AL526" s="463"/>
      <c r="AM526" s="463"/>
      <c r="AN526" s="463"/>
      <c r="AO526" s="463"/>
      <c r="AP526" s="464"/>
    </row>
    <row r="527" spans="2:42" ht="17.25" customHeight="1">
      <c r="B527" s="36" t="s">
        <v>5</v>
      </c>
      <c r="C527" s="477">
        <f>'請求入力欄'!D525</f>
        <v>0</v>
      </c>
      <c r="D527" s="477"/>
      <c r="E527" s="477"/>
      <c r="F527" s="477"/>
      <c r="G527" s="477"/>
      <c r="H527" s="477"/>
      <c r="I527" s="477"/>
      <c r="J527" s="477"/>
      <c r="K527" s="477"/>
      <c r="L527" s="477"/>
      <c r="M527" s="477"/>
      <c r="N527" s="477"/>
      <c r="O527" s="477"/>
      <c r="P527" s="477"/>
      <c r="Q527" s="477"/>
      <c r="R527" s="478"/>
      <c r="S527" s="481" t="s">
        <v>211</v>
      </c>
      <c r="T527" s="482"/>
      <c r="U527" s="483"/>
      <c r="V527" s="638">
        <f>IF('請求入力欄'!D527=0,"",'請求入力欄'!D527)</f>
      </c>
      <c r="W527" s="638"/>
      <c r="X527" s="638"/>
      <c r="Y527" s="638"/>
      <c r="Z527" s="638"/>
      <c r="AA527" s="638"/>
      <c r="AB527" s="638"/>
      <c r="AC527" s="638"/>
      <c r="AD527" s="638"/>
      <c r="AE527" s="639"/>
      <c r="AF527" s="522" t="s">
        <v>1</v>
      </c>
      <c r="AG527" s="523"/>
      <c r="AH527" s="523"/>
      <c r="AI527" s="524"/>
      <c r="AJ527" s="501">
        <f>'請求入力欄'!D538</f>
        <v>0</v>
      </c>
      <c r="AK527" s="502"/>
      <c r="AL527" s="502"/>
      <c r="AM527" s="502"/>
      <c r="AN527" s="502"/>
      <c r="AO527" s="502"/>
      <c r="AP527" s="503"/>
    </row>
    <row r="528" spans="2:42" ht="10.5" customHeight="1">
      <c r="B528" s="37"/>
      <c r="C528" s="479"/>
      <c r="D528" s="479"/>
      <c r="E528" s="479"/>
      <c r="F528" s="479"/>
      <c r="G528" s="479"/>
      <c r="H528" s="479"/>
      <c r="I528" s="479"/>
      <c r="J528" s="479"/>
      <c r="K528" s="479"/>
      <c r="L528" s="479"/>
      <c r="M528" s="479"/>
      <c r="N528" s="479"/>
      <c r="O528" s="479"/>
      <c r="P528" s="479"/>
      <c r="Q528" s="479"/>
      <c r="R528" s="480"/>
      <c r="S528" s="484"/>
      <c r="T528" s="485"/>
      <c r="U528" s="486"/>
      <c r="V528" s="640"/>
      <c r="W528" s="640"/>
      <c r="X528" s="640"/>
      <c r="Y528" s="640"/>
      <c r="Z528" s="640"/>
      <c r="AA528" s="640"/>
      <c r="AB528" s="640"/>
      <c r="AC528" s="640"/>
      <c r="AD528" s="640"/>
      <c r="AE528" s="641"/>
      <c r="AF528" s="635" t="s">
        <v>2</v>
      </c>
      <c r="AG528" s="636"/>
      <c r="AH528" s="636"/>
      <c r="AI528" s="637"/>
      <c r="AJ528" s="504">
        <f>SUM(AJ526:AR527)</f>
        <v>0</v>
      </c>
      <c r="AK528" s="505"/>
      <c r="AL528" s="505"/>
      <c r="AM528" s="505"/>
      <c r="AN528" s="505"/>
      <c r="AO528" s="505"/>
      <c r="AP528" s="506"/>
    </row>
    <row r="529" spans="2:42" ht="6.75" customHeight="1">
      <c r="B529" s="625" t="s">
        <v>23</v>
      </c>
      <c r="C529" s="626"/>
      <c r="D529" s="626"/>
      <c r="E529" s="626"/>
      <c r="F529" s="627"/>
      <c r="G529" s="619">
        <f>'請求入力欄'!D540</f>
        <v>0</v>
      </c>
      <c r="H529" s="620"/>
      <c r="I529" s="620"/>
      <c r="J529" s="620"/>
      <c r="K529" s="620"/>
      <c r="L529" s="620"/>
      <c r="M529" s="620"/>
      <c r="N529" s="620"/>
      <c r="O529" s="620"/>
      <c r="P529" s="621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38"/>
      <c r="AD529" s="631"/>
      <c r="AE529" s="632"/>
      <c r="AF529" s="635"/>
      <c r="AG529" s="636"/>
      <c r="AH529" s="636"/>
      <c r="AI529" s="637"/>
      <c r="AJ529" s="507"/>
      <c r="AK529" s="508"/>
      <c r="AL529" s="508"/>
      <c r="AM529" s="508"/>
      <c r="AN529" s="508"/>
      <c r="AO529" s="508"/>
      <c r="AP529" s="509"/>
    </row>
    <row r="530" spans="2:42" ht="17.25" customHeight="1">
      <c r="B530" s="625"/>
      <c r="C530" s="628"/>
      <c r="D530" s="628"/>
      <c r="E530" s="628"/>
      <c r="F530" s="629"/>
      <c r="G530" s="622"/>
      <c r="H530" s="623"/>
      <c r="I530" s="623"/>
      <c r="J530" s="623"/>
      <c r="K530" s="623"/>
      <c r="L530" s="623"/>
      <c r="M530" s="623"/>
      <c r="N530" s="623"/>
      <c r="O530" s="623"/>
      <c r="P530" s="624"/>
      <c r="Q530" s="4"/>
      <c r="R530" s="4"/>
      <c r="S530" s="4"/>
      <c r="T530" s="4" t="s">
        <v>22</v>
      </c>
      <c r="U530" s="4"/>
      <c r="V530" s="4"/>
      <c r="W530" s="4"/>
      <c r="X530" s="4"/>
      <c r="Y530" s="642">
        <f>'請求入力欄'!L538</f>
      </c>
      <c r="Z530" s="642"/>
      <c r="AA530" s="642"/>
      <c r="AB530" s="4" t="s">
        <v>68</v>
      </c>
      <c r="AC530" s="38"/>
      <c r="AD530" s="633"/>
      <c r="AE530" s="634"/>
      <c r="AF530" s="522" t="s">
        <v>3</v>
      </c>
      <c r="AG530" s="523"/>
      <c r="AH530" s="523"/>
      <c r="AI530" s="524"/>
      <c r="AJ530" s="465">
        <f>IF(V527="",0,V527-AJ528)</f>
        <v>0</v>
      </c>
      <c r="AK530" s="466"/>
      <c r="AL530" s="466"/>
      <c r="AM530" s="466"/>
      <c r="AN530" s="466"/>
      <c r="AO530" s="466"/>
      <c r="AP530" s="467"/>
    </row>
    <row r="531" spans="2:42" ht="10.5">
      <c r="B531" s="644" t="s">
        <v>21</v>
      </c>
      <c r="C531" s="616"/>
      <c r="D531" s="616"/>
      <c r="E531" s="616" t="s">
        <v>20</v>
      </c>
      <c r="F531" s="616"/>
      <c r="G531" s="616"/>
      <c r="H531" s="616"/>
      <c r="I531" s="616"/>
      <c r="J531" s="616"/>
      <c r="K531" s="616"/>
      <c r="L531" s="616"/>
      <c r="M531" s="616"/>
      <c r="N531" s="616"/>
      <c r="O531" s="616"/>
      <c r="P531" s="645"/>
      <c r="Q531" s="646" t="s">
        <v>19</v>
      </c>
      <c r="R531" s="647"/>
      <c r="S531" s="647"/>
      <c r="T531" s="647"/>
      <c r="U531" s="648" t="s">
        <v>18</v>
      </c>
      <c r="V531" s="648"/>
      <c r="W531" s="648"/>
      <c r="X531" s="648"/>
      <c r="Y531" s="615" t="s">
        <v>16</v>
      </c>
      <c r="Z531" s="616"/>
      <c r="AA531" s="616"/>
      <c r="AB531" s="617"/>
      <c r="AC531" s="617"/>
      <c r="AD531" s="617"/>
      <c r="AE531" s="617"/>
      <c r="AF531" s="616"/>
      <c r="AG531" s="618"/>
      <c r="AH531" s="192"/>
      <c r="AI531" s="4" t="s">
        <v>17</v>
      </c>
      <c r="AJ531" s="5"/>
      <c r="AK531" s="5"/>
      <c r="AL531" s="5"/>
      <c r="AM531" s="5"/>
      <c r="AN531" s="5"/>
      <c r="AO531" s="5"/>
      <c r="AP531" s="46"/>
    </row>
    <row r="532" spans="2:42" ht="18" customHeight="1">
      <c r="B532" s="592">
        <f>+IF('請求入力欄'!D529="","",'請求入力欄'!D529)</f>
      </c>
      <c r="C532" s="593"/>
      <c r="D532" s="594"/>
      <c r="E532" s="204"/>
      <c r="F532" s="601">
        <f>+IF('請求入力欄'!K529="","",'請求入力欄'!K529)</f>
      </c>
      <c r="G532" s="601"/>
      <c r="H532" s="601"/>
      <c r="I532" s="601"/>
      <c r="J532" s="601"/>
      <c r="K532" s="601"/>
      <c r="L532" s="601"/>
      <c r="M532" s="601"/>
      <c r="N532" s="601"/>
      <c r="O532" s="601"/>
      <c r="P532" s="205"/>
      <c r="Q532" s="602">
        <f>+IF('請求入力欄'!L529="","",'請求入力欄'!L529)</f>
      </c>
      <c r="R532" s="598"/>
      <c r="S532" s="598"/>
      <c r="T532" s="598"/>
      <c r="U532" s="595">
        <f>+IF('請求入力欄'!M529="","",'請求入力欄'!M529)</f>
      </c>
      <c r="V532" s="595"/>
      <c r="W532" s="595"/>
      <c r="X532" s="596"/>
      <c r="Y532" s="548">
        <f>+IF('請求入力欄'!N529="","",'請求入力欄'!N529)</f>
      </c>
      <c r="Z532" s="549"/>
      <c r="AA532" s="549"/>
      <c r="AB532" s="549"/>
      <c r="AC532" s="549"/>
      <c r="AD532" s="549"/>
      <c r="AE532" s="549"/>
      <c r="AF532" s="549"/>
      <c r="AG532" s="550"/>
      <c r="AH532" s="48"/>
      <c r="AI532" s="127"/>
      <c r="AJ532" s="127"/>
      <c r="AK532" s="127"/>
      <c r="AL532" s="127"/>
      <c r="AM532" s="127"/>
      <c r="AN532" s="127"/>
      <c r="AO532" s="127"/>
      <c r="AP532" s="47"/>
    </row>
    <row r="533" spans="2:42" ht="18" customHeight="1">
      <c r="B533" s="592">
        <f>+IF('請求入力欄'!D530="","",'請求入力欄'!D530)</f>
      </c>
      <c r="C533" s="593"/>
      <c r="D533" s="594"/>
      <c r="E533" s="204"/>
      <c r="F533" s="601">
        <f>+IF('請求入力欄'!K530="","",'請求入力欄'!K530)</f>
      </c>
      <c r="G533" s="601"/>
      <c r="H533" s="601"/>
      <c r="I533" s="601"/>
      <c r="J533" s="601"/>
      <c r="K533" s="601"/>
      <c r="L533" s="601"/>
      <c r="M533" s="601"/>
      <c r="N533" s="601"/>
      <c r="O533" s="601"/>
      <c r="P533" s="205"/>
      <c r="Q533" s="597">
        <f>+IF('請求入力欄'!L530="","",'請求入力欄'!L530)</f>
      </c>
      <c r="R533" s="598"/>
      <c r="S533" s="598"/>
      <c r="T533" s="598"/>
      <c r="U533" s="595">
        <f>+IF('請求入力欄'!M530="","",'請求入力欄'!M530)</f>
      </c>
      <c r="V533" s="595"/>
      <c r="W533" s="595"/>
      <c r="X533" s="596"/>
      <c r="Y533" s="548">
        <f>+IF('請求入力欄'!N530="","",'請求入力欄'!N530)</f>
      </c>
      <c r="Z533" s="549"/>
      <c r="AA533" s="549"/>
      <c r="AB533" s="549"/>
      <c r="AC533" s="549"/>
      <c r="AD533" s="549"/>
      <c r="AE533" s="549"/>
      <c r="AF533" s="549"/>
      <c r="AG533" s="550"/>
      <c r="AH533" s="48"/>
      <c r="AI533" s="127"/>
      <c r="AJ533" s="127"/>
      <c r="AK533" s="127"/>
      <c r="AL533" s="127"/>
      <c r="AM533" s="127"/>
      <c r="AN533" s="127"/>
      <c r="AO533" s="127"/>
      <c r="AP533" s="47"/>
    </row>
    <row r="534" spans="2:42" ht="18" customHeight="1">
      <c r="B534" s="592">
        <f>+IF('請求入力欄'!D531="","",'請求入力欄'!D531)</f>
      </c>
      <c r="C534" s="593"/>
      <c r="D534" s="594"/>
      <c r="E534" s="204"/>
      <c r="F534" s="601">
        <f>+IF('請求入力欄'!K531="","",'請求入力欄'!K531)</f>
      </c>
      <c r="G534" s="601"/>
      <c r="H534" s="601"/>
      <c r="I534" s="601"/>
      <c r="J534" s="601"/>
      <c r="K534" s="601"/>
      <c r="L534" s="601"/>
      <c r="M534" s="601"/>
      <c r="N534" s="601"/>
      <c r="O534" s="601"/>
      <c r="P534" s="205"/>
      <c r="Q534" s="597">
        <f>+IF('請求入力欄'!L531="","",'請求入力欄'!L531)</f>
      </c>
      <c r="R534" s="598"/>
      <c r="S534" s="598"/>
      <c r="T534" s="598"/>
      <c r="U534" s="595">
        <f>+IF('請求入力欄'!M531="","",'請求入力欄'!M531)</f>
      </c>
      <c r="V534" s="595"/>
      <c r="W534" s="595"/>
      <c r="X534" s="596"/>
      <c r="Y534" s="548">
        <f>+IF('請求入力欄'!N531="","",'請求入力欄'!N531)</f>
      </c>
      <c r="Z534" s="549"/>
      <c r="AA534" s="549"/>
      <c r="AB534" s="549"/>
      <c r="AC534" s="549"/>
      <c r="AD534" s="549"/>
      <c r="AE534" s="549"/>
      <c r="AF534" s="549"/>
      <c r="AG534" s="550"/>
      <c r="AH534" s="48"/>
      <c r="AI534" s="127"/>
      <c r="AJ534" s="127"/>
      <c r="AK534" s="127"/>
      <c r="AL534" s="127"/>
      <c r="AM534" s="127"/>
      <c r="AN534" s="127"/>
      <c r="AO534" s="127"/>
      <c r="AP534" s="47"/>
    </row>
    <row r="535" spans="2:42" ht="18" customHeight="1">
      <c r="B535" s="592">
        <f>+IF('請求入力欄'!D532="","",'請求入力欄'!D532)</f>
      </c>
      <c r="C535" s="593"/>
      <c r="D535" s="594"/>
      <c r="E535" s="204"/>
      <c r="F535" s="601">
        <f>+IF('請求入力欄'!K532="","",'請求入力欄'!K532)</f>
      </c>
      <c r="G535" s="601"/>
      <c r="H535" s="601"/>
      <c r="I535" s="601"/>
      <c r="J535" s="601"/>
      <c r="K535" s="601"/>
      <c r="L535" s="601"/>
      <c r="M535" s="601"/>
      <c r="N535" s="601"/>
      <c r="O535" s="601"/>
      <c r="P535" s="205"/>
      <c r="Q535" s="597">
        <f>+IF('請求入力欄'!L532="","",'請求入力欄'!L532)</f>
      </c>
      <c r="R535" s="598"/>
      <c r="S535" s="598"/>
      <c r="T535" s="598"/>
      <c r="U535" s="595">
        <f>+IF('請求入力欄'!M532="","",'請求入力欄'!M532)</f>
      </c>
      <c r="V535" s="595"/>
      <c r="W535" s="595"/>
      <c r="X535" s="596"/>
      <c r="Y535" s="548">
        <f>+IF('請求入力欄'!N532="","",'請求入力欄'!N532)</f>
      </c>
      <c r="Z535" s="549"/>
      <c r="AA535" s="549"/>
      <c r="AB535" s="549"/>
      <c r="AC535" s="549"/>
      <c r="AD535" s="549"/>
      <c r="AE535" s="549"/>
      <c r="AF535" s="549"/>
      <c r="AG535" s="550"/>
      <c r="AH535" s="48"/>
      <c r="AI535" s="127"/>
      <c r="AJ535" s="127"/>
      <c r="AK535" s="127"/>
      <c r="AL535" s="127"/>
      <c r="AM535" s="127"/>
      <c r="AN535" s="127"/>
      <c r="AO535" s="127"/>
      <c r="AP535" s="47"/>
    </row>
    <row r="536" spans="2:42" ht="18" customHeight="1">
      <c r="B536" s="592">
        <f>+IF('請求入力欄'!D533="","",'請求入力欄'!D533)</f>
      </c>
      <c r="C536" s="593"/>
      <c r="D536" s="594"/>
      <c r="E536" s="204"/>
      <c r="F536" s="601">
        <f>+IF('請求入力欄'!K533="","",'請求入力欄'!K533)</f>
      </c>
      <c r="G536" s="601"/>
      <c r="H536" s="601"/>
      <c r="I536" s="601"/>
      <c r="J536" s="601"/>
      <c r="K536" s="601"/>
      <c r="L536" s="601"/>
      <c r="M536" s="601"/>
      <c r="N536" s="601"/>
      <c r="O536" s="601"/>
      <c r="P536" s="205"/>
      <c r="Q536" s="597">
        <f>+IF('請求入力欄'!L533="","",'請求入力欄'!L533)</f>
      </c>
      <c r="R536" s="598"/>
      <c r="S536" s="598"/>
      <c r="T536" s="598"/>
      <c r="U536" s="595">
        <f>+IF('請求入力欄'!M533="","",'請求入力欄'!M533)</f>
      </c>
      <c r="V536" s="595"/>
      <c r="W536" s="595"/>
      <c r="X536" s="596"/>
      <c r="Y536" s="548">
        <f>+IF('請求入力欄'!N533="","",'請求入力欄'!N533)</f>
      </c>
      <c r="Z536" s="549"/>
      <c r="AA536" s="549"/>
      <c r="AB536" s="549"/>
      <c r="AC536" s="549"/>
      <c r="AD536" s="549"/>
      <c r="AE536" s="549"/>
      <c r="AF536" s="549"/>
      <c r="AG536" s="550"/>
      <c r="AH536" s="48"/>
      <c r="AI536" s="127"/>
      <c r="AJ536" s="127"/>
      <c r="AK536" s="127"/>
      <c r="AL536" s="127"/>
      <c r="AM536" s="127"/>
      <c r="AN536" s="127"/>
      <c r="AO536" s="127"/>
      <c r="AP536" s="47"/>
    </row>
    <row r="537" spans="2:42" ht="18" customHeight="1">
      <c r="B537" s="592">
        <f>+IF('請求入力欄'!D534="","",'請求入力欄'!D534)</f>
      </c>
      <c r="C537" s="593"/>
      <c r="D537" s="594"/>
      <c r="E537" s="204"/>
      <c r="F537" s="601">
        <f>+IF('請求入力欄'!K534="","",'請求入力欄'!K534)</f>
      </c>
      <c r="G537" s="601"/>
      <c r="H537" s="601"/>
      <c r="I537" s="601"/>
      <c r="J537" s="601"/>
      <c r="K537" s="601"/>
      <c r="L537" s="601"/>
      <c r="M537" s="601"/>
      <c r="N537" s="601"/>
      <c r="O537" s="601"/>
      <c r="P537" s="205"/>
      <c r="Q537" s="597">
        <f>+IF('請求入力欄'!L534="","",'請求入力欄'!L534)</f>
      </c>
      <c r="R537" s="598"/>
      <c r="S537" s="598"/>
      <c r="T537" s="598"/>
      <c r="U537" s="595">
        <f>+IF('請求入力欄'!M534="","",'請求入力欄'!M534)</f>
      </c>
      <c r="V537" s="595"/>
      <c r="W537" s="595"/>
      <c r="X537" s="596"/>
      <c r="Y537" s="548">
        <f>+IF('請求入力欄'!N534="","",'請求入力欄'!N534)</f>
      </c>
      <c r="Z537" s="549"/>
      <c r="AA537" s="549"/>
      <c r="AB537" s="549"/>
      <c r="AC537" s="549"/>
      <c r="AD537" s="549"/>
      <c r="AE537" s="549"/>
      <c r="AF537" s="549"/>
      <c r="AG537" s="550"/>
      <c r="AH537" s="48"/>
      <c r="AI537" s="127"/>
      <c r="AJ537" s="127"/>
      <c r="AK537" s="127"/>
      <c r="AL537" s="127"/>
      <c r="AM537" s="127"/>
      <c r="AN537" s="127"/>
      <c r="AO537" s="127"/>
      <c r="AP537" s="47"/>
    </row>
    <row r="538" spans="2:42" ht="18" customHeight="1">
      <c r="B538" s="592">
        <f>+IF('請求入力欄'!D535="","",'請求入力欄'!D535)</f>
      </c>
      <c r="C538" s="593"/>
      <c r="D538" s="594"/>
      <c r="E538" s="204"/>
      <c r="F538" s="601">
        <f>+IF('請求入力欄'!K535="","",'請求入力欄'!K535)</f>
      </c>
      <c r="G538" s="601"/>
      <c r="H538" s="601"/>
      <c r="I538" s="601"/>
      <c r="J538" s="601"/>
      <c r="K538" s="601"/>
      <c r="L538" s="601"/>
      <c r="M538" s="601"/>
      <c r="N538" s="601"/>
      <c r="O538" s="601"/>
      <c r="P538" s="205"/>
      <c r="Q538" s="597">
        <f>+IF('請求入力欄'!L535="","",'請求入力欄'!L535)</f>
      </c>
      <c r="R538" s="598"/>
      <c r="S538" s="598"/>
      <c r="T538" s="598"/>
      <c r="U538" s="595">
        <f>+IF('請求入力欄'!M535="","",'請求入力欄'!M535)</f>
      </c>
      <c r="V538" s="595"/>
      <c r="W538" s="595"/>
      <c r="X538" s="596"/>
      <c r="Y538" s="548">
        <f>+IF('請求入力欄'!N535="","",'請求入力欄'!N535)</f>
      </c>
      <c r="Z538" s="549"/>
      <c r="AA538" s="549"/>
      <c r="AB538" s="549"/>
      <c r="AC538" s="549"/>
      <c r="AD538" s="549"/>
      <c r="AE538" s="549"/>
      <c r="AF538" s="549"/>
      <c r="AG538" s="550"/>
      <c r="AH538" s="48"/>
      <c r="AI538" s="127"/>
      <c r="AJ538" s="127"/>
      <c r="AK538" s="127"/>
      <c r="AL538" s="127"/>
      <c r="AM538" s="127"/>
      <c r="AN538" s="127"/>
      <c r="AO538" s="127"/>
      <c r="AP538" s="47"/>
    </row>
    <row r="539" spans="2:42" ht="18" customHeight="1">
      <c r="B539" s="592">
        <f>+IF('請求入力欄'!D536="","",'請求入力欄'!D536)</f>
      </c>
      <c r="C539" s="593"/>
      <c r="D539" s="594"/>
      <c r="E539" s="206"/>
      <c r="F539" s="601">
        <f>+IF('請求入力欄'!K536="","",'請求入力欄'!K536)</f>
      </c>
      <c r="G539" s="601"/>
      <c r="H539" s="601"/>
      <c r="I539" s="601"/>
      <c r="J539" s="601"/>
      <c r="K539" s="601"/>
      <c r="L539" s="601"/>
      <c r="M539" s="601"/>
      <c r="N539" s="601"/>
      <c r="O539" s="601"/>
      <c r="P539" s="207"/>
      <c r="Q539" s="597">
        <f>+IF('請求入力欄'!L536="","",'請求入力欄'!L536)</f>
      </c>
      <c r="R539" s="598"/>
      <c r="S539" s="598"/>
      <c r="T539" s="598"/>
      <c r="U539" s="595">
        <f>+IF('請求入力欄'!M536="","",'請求入力欄'!M536)</f>
      </c>
      <c r="V539" s="595"/>
      <c r="W539" s="595"/>
      <c r="X539" s="596"/>
      <c r="Y539" s="548">
        <f>+IF('請求入力欄'!N536="","",'請求入力欄'!N536)</f>
      </c>
      <c r="Z539" s="549"/>
      <c r="AA539" s="549"/>
      <c r="AB539" s="549"/>
      <c r="AC539" s="549"/>
      <c r="AD539" s="549"/>
      <c r="AE539" s="549"/>
      <c r="AF539" s="549"/>
      <c r="AG539" s="550"/>
      <c r="AH539" s="54"/>
      <c r="AI539" s="4"/>
      <c r="AJ539" s="4"/>
      <c r="AK539" s="4"/>
      <c r="AL539" s="4"/>
      <c r="AM539" s="4"/>
      <c r="AN539" s="4"/>
      <c r="AO539" s="4"/>
      <c r="AP539" s="45"/>
    </row>
    <row r="540" spans="2:42" ht="18" customHeight="1">
      <c r="B540" s="592">
        <f>+IF('請求入力欄'!D537="","",'請求入力欄'!D537)</f>
      </c>
      <c r="C540" s="593"/>
      <c r="D540" s="594"/>
      <c r="E540" s="204"/>
      <c r="F540" s="601">
        <f>+IF('請求入力欄'!K537="","",'請求入力欄'!K537)</f>
      </c>
      <c r="G540" s="601"/>
      <c r="H540" s="601"/>
      <c r="I540" s="601"/>
      <c r="J540" s="601"/>
      <c r="K540" s="601"/>
      <c r="L540" s="601"/>
      <c r="M540" s="601"/>
      <c r="N540" s="601"/>
      <c r="O540" s="601"/>
      <c r="P540" s="205"/>
      <c r="Q540" s="597">
        <f>+IF('請求入力欄'!L537="","",'請求入力欄'!L537)</f>
      </c>
      <c r="R540" s="598"/>
      <c r="S540" s="598"/>
      <c r="T540" s="598"/>
      <c r="U540" s="595">
        <f>+IF('請求入力欄'!M537="","",'請求入力欄'!M537)</f>
      </c>
      <c r="V540" s="595"/>
      <c r="W540" s="595"/>
      <c r="X540" s="596"/>
      <c r="Y540" s="548">
        <f>+IF('請求入力欄'!N537="","",'請求入力欄'!N537)</f>
      </c>
      <c r="Z540" s="549"/>
      <c r="AA540" s="549"/>
      <c r="AB540" s="549"/>
      <c r="AC540" s="549"/>
      <c r="AD540" s="549"/>
      <c r="AE540" s="549"/>
      <c r="AF540" s="549"/>
      <c r="AG540" s="550"/>
      <c r="AH540" s="48"/>
      <c r="AI540" s="127"/>
      <c r="AJ540" s="127"/>
      <c r="AK540" s="127"/>
      <c r="AL540" s="127"/>
      <c r="AM540" s="127"/>
      <c r="AN540" s="127"/>
      <c r="AO540" s="127"/>
      <c r="AP540" s="47"/>
    </row>
    <row r="541" spans="2:42" ht="26.25" customHeight="1">
      <c r="B541" s="40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442" t="s">
        <v>248</v>
      </c>
      <c r="R541" s="443"/>
      <c r="S541" s="443"/>
      <c r="T541" s="444"/>
      <c r="U541" s="51" t="s">
        <v>2</v>
      </c>
      <c r="V541" s="52"/>
      <c r="W541" s="52"/>
      <c r="X541" s="53"/>
      <c r="Y541" s="490">
        <f>SUM(Y532:AG540)</f>
        <v>0</v>
      </c>
      <c r="Z541" s="491"/>
      <c r="AA541" s="491"/>
      <c r="AB541" s="491"/>
      <c r="AC541" s="491"/>
      <c r="AD541" s="491"/>
      <c r="AE541" s="491"/>
      <c r="AF541" s="491"/>
      <c r="AG541" s="492"/>
      <c r="AH541" s="496" t="s">
        <v>32</v>
      </c>
      <c r="AI541" s="496"/>
      <c r="AJ541" s="496"/>
      <c r="AK541" s="496"/>
      <c r="AL541" s="496"/>
      <c r="AM541" s="496"/>
      <c r="AN541" s="496"/>
      <c r="AO541" s="496"/>
      <c r="AP541" s="497"/>
    </row>
    <row r="542" spans="2:42" ht="26.25" customHeight="1" thickBot="1">
      <c r="B542" s="41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"/>
      <c r="N542" s="4"/>
      <c r="O542" s="4"/>
      <c r="P542" s="4"/>
      <c r="Q542" s="261"/>
      <c r="R542" s="445">
        <f>'請求入力欄'!K539</f>
        <v>0.08</v>
      </c>
      <c r="S542" s="445"/>
      <c r="T542" s="446"/>
      <c r="U542" s="72" t="s">
        <v>29</v>
      </c>
      <c r="V542" s="73"/>
      <c r="W542" s="73"/>
      <c r="X542" s="74"/>
      <c r="Y542" s="493">
        <f>ROUNDDOWN(Y541*R542,0)</f>
        <v>0</v>
      </c>
      <c r="Z542" s="494"/>
      <c r="AA542" s="494"/>
      <c r="AB542" s="494"/>
      <c r="AC542" s="494"/>
      <c r="AD542" s="494"/>
      <c r="AE542" s="494"/>
      <c r="AF542" s="494"/>
      <c r="AG542" s="495"/>
      <c r="AH542" s="498">
        <f>SUM(Y541:AG542)</f>
        <v>0</v>
      </c>
      <c r="AI542" s="499"/>
      <c r="AJ542" s="499"/>
      <c r="AK542" s="499"/>
      <c r="AL542" s="499"/>
      <c r="AM542" s="499"/>
      <c r="AN542" s="499"/>
      <c r="AO542" s="499"/>
      <c r="AP542" s="500"/>
    </row>
    <row r="543" spans="2:42" ht="17.25" customHeight="1" thickTop="1">
      <c r="B543" s="568" t="s">
        <v>27</v>
      </c>
      <c r="C543" s="39"/>
      <c r="D543" s="4"/>
      <c r="E543" s="4"/>
      <c r="F543" s="4"/>
      <c r="G543" s="4"/>
      <c r="H543" s="4"/>
      <c r="I543" s="4"/>
      <c r="J543" s="4"/>
      <c r="K543" s="4"/>
      <c r="L543" s="4"/>
      <c r="M543" s="569" t="s">
        <v>28</v>
      </c>
      <c r="N543" s="570"/>
      <c r="O543" s="570"/>
      <c r="P543" s="570"/>
      <c r="Q543" s="570"/>
      <c r="R543" s="570"/>
      <c r="S543" s="570"/>
      <c r="T543" s="570"/>
      <c r="U543" s="570"/>
      <c r="V543" s="570" t="s">
        <v>29</v>
      </c>
      <c r="W543" s="570"/>
      <c r="X543" s="570"/>
      <c r="Y543" s="571"/>
      <c r="Z543" s="571"/>
      <c r="AA543" s="571"/>
      <c r="AB543" s="571"/>
      <c r="AC543" s="572"/>
      <c r="AD543" s="573" t="s">
        <v>30</v>
      </c>
      <c r="AE543" s="574"/>
      <c r="AF543" s="574"/>
      <c r="AG543" s="575"/>
      <c r="AH543" s="44"/>
      <c r="AI543" s="43"/>
      <c r="AJ543" s="60"/>
      <c r="AK543" s="132"/>
      <c r="AL543" s="43"/>
      <c r="AM543" s="60"/>
      <c r="AN543" s="132"/>
      <c r="AO543" s="59"/>
      <c r="AP543" s="60"/>
    </row>
    <row r="544" spans="2:42" ht="17.25" customHeight="1">
      <c r="B544" s="568"/>
      <c r="C544" s="14"/>
      <c r="D544" s="6"/>
      <c r="E544" s="6" t="s">
        <v>22</v>
      </c>
      <c r="F544" s="6"/>
      <c r="G544" s="6"/>
      <c r="H544" s="6"/>
      <c r="I544" s="6"/>
      <c r="J544" s="6"/>
      <c r="K544" s="6"/>
      <c r="L544" s="6" t="s">
        <v>24</v>
      </c>
      <c r="M544" s="576"/>
      <c r="N544" s="447"/>
      <c r="O544" s="512"/>
      <c r="P544" s="514"/>
      <c r="Q544" s="447"/>
      <c r="R544" s="512"/>
      <c r="S544" s="514"/>
      <c r="T544" s="447"/>
      <c r="U544" s="512"/>
      <c r="V544" s="514"/>
      <c r="W544" s="512"/>
      <c r="X544" s="514"/>
      <c r="Y544" s="447"/>
      <c r="Z544" s="512"/>
      <c r="AA544" s="514"/>
      <c r="AB544" s="447"/>
      <c r="AC544" s="533"/>
      <c r="AD544" s="578" t="s">
        <v>31</v>
      </c>
      <c r="AE544" s="579"/>
      <c r="AF544" s="579"/>
      <c r="AG544" s="580"/>
      <c r="AH544" s="35"/>
      <c r="AI544" s="79"/>
      <c r="AJ544" s="61"/>
      <c r="AK544" s="133"/>
      <c r="AL544" s="79"/>
      <c r="AM544" s="61"/>
      <c r="AN544" s="133"/>
      <c r="AO544" s="79"/>
      <c r="AP544" s="61"/>
    </row>
    <row r="545" spans="2:42" ht="17.25" customHeight="1" thickBot="1">
      <c r="B545" s="568"/>
      <c r="C545" s="126" t="s">
        <v>80</v>
      </c>
      <c r="D545" s="5"/>
      <c r="E545" s="5"/>
      <c r="F545" s="5"/>
      <c r="G545" s="5"/>
      <c r="H545" s="5"/>
      <c r="I545" s="5"/>
      <c r="J545" s="5"/>
      <c r="K545" s="5"/>
      <c r="L545" s="5"/>
      <c r="M545" s="577"/>
      <c r="N545" s="448"/>
      <c r="O545" s="513"/>
      <c r="P545" s="515"/>
      <c r="Q545" s="448"/>
      <c r="R545" s="513"/>
      <c r="S545" s="515"/>
      <c r="T545" s="448"/>
      <c r="U545" s="513"/>
      <c r="V545" s="515"/>
      <c r="W545" s="513"/>
      <c r="X545" s="515"/>
      <c r="Y545" s="448"/>
      <c r="Z545" s="513"/>
      <c r="AA545" s="515"/>
      <c r="AB545" s="448"/>
      <c r="AC545" s="534"/>
      <c r="AD545" s="581" t="s">
        <v>2</v>
      </c>
      <c r="AE545" s="582"/>
      <c r="AF545" s="582"/>
      <c r="AG545" s="583"/>
      <c r="AH545" s="35"/>
      <c r="AI545" s="79"/>
      <c r="AJ545" s="61"/>
      <c r="AK545" s="133"/>
      <c r="AL545" s="79"/>
      <c r="AM545" s="61"/>
      <c r="AN545" s="133"/>
      <c r="AO545" s="79"/>
      <c r="AP545" s="61"/>
    </row>
    <row r="546" spans="2:42" ht="17.25" customHeight="1">
      <c r="B546" s="568"/>
      <c r="C546" s="34"/>
      <c r="D546" s="4"/>
      <c r="E546" s="4"/>
      <c r="F546" s="4"/>
      <c r="G546" s="4"/>
      <c r="H546" s="4"/>
      <c r="I546" s="4"/>
      <c r="J546" s="4"/>
      <c r="K546" s="4"/>
      <c r="L546" s="55"/>
      <c r="M546" s="584" t="s">
        <v>42</v>
      </c>
      <c r="N546" s="585"/>
      <c r="O546" s="585"/>
      <c r="P546" s="585"/>
      <c r="Q546" s="586" t="s">
        <v>43</v>
      </c>
      <c r="R546" s="587"/>
      <c r="S546" s="587"/>
      <c r="T546" s="587"/>
      <c r="U546" s="588" t="s">
        <v>52</v>
      </c>
      <c r="V546" s="587"/>
      <c r="W546" s="587"/>
      <c r="X546" s="587"/>
      <c r="Y546" s="587"/>
      <c r="Z546" s="587"/>
      <c r="AA546" s="587"/>
      <c r="AB546" s="587"/>
      <c r="AC546" s="587"/>
      <c r="AD546" s="589" t="s">
        <v>3</v>
      </c>
      <c r="AE546" s="590"/>
      <c r="AF546" s="590"/>
      <c r="AG546" s="591"/>
      <c r="AH546" s="58"/>
      <c r="AI546" s="57"/>
      <c r="AJ546" s="62"/>
      <c r="AK546" s="134"/>
      <c r="AL546" s="57"/>
      <c r="AM546" s="62"/>
      <c r="AN546" s="134"/>
      <c r="AO546" s="57"/>
      <c r="AP546" s="62"/>
    </row>
    <row r="547" spans="2:42" ht="19.5" customHeight="1">
      <c r="B547" s="563" t="s">
        <v>21</v>
      </c>
      <c r="C547" s="564"/>
      <c r="D547" s="565"/>
      <c r="E547" s="551" t="s">
        <v>16</v>
      </c>
      <c r="F547" s="552"/>
      <c r="G547" s="552"/>
      <c r="H547" s="552"/>
      <c r="I547" s="552"/>
      <c r="J547" s="552"/>
      <c r="K547" s="552"/>
      <c r="L547" s="552"/>
      <c r="M547" s="553" t="s">
        <v>44</v>
      </c>
      <c r="N547" s="554"/>
      <c r="O547" s="554"/>
      <c r="P547" s="554"/>
      <c r="Q547" s="555"/>
      <c r="R547" s="525"/>
      <c r="S547" s="525"/>
      <c r="T547" s="525"/>
      <c r="U547" s="559" t="s">
        <v>53</v>
      </c>
      <c r="V547" s="525"/>
      <c r="W547" s="525"/>
      <c r="X547" s="525"/>
      <c r="Y547" s="510"/>
      <c r="Z547" s="511"/>
      <c r="AA547" s="511"/>
      <c r="AB547" s="511"/>
      <c r="AC547" s="511"/>
      <c r="AD547" s="529">
        <v>4120</v>
      </c>
      <c r="AE547" s="530"/>
      <c r="AF547" s="530"/>
      <c r="AG547" s="531" t="s">
        <v>60</v>
      </c>
      <c r="AH547" s="531"/>
      <c r="AI547" s="531"/>
      <c r="AJ547" s="532"/>
      <c r="AK547" s="56"/>
      <c r="AL547" s="33"/>
      <c r="AM547" s="33"/>
      <c r="AN547" s="33"/>
      <c r="AO547" s="33"/>
      <c r="AP547" s="63"/>
    </row>
    <row r="548" spans="2:42" ht="19.5" customHeight="1">
      <c r="B548" s="551"/>
      <c r="C548" s="552"/>
      <c r="D548" s="552"/>
      <c r="E548" s="70"/>
      <c r="F548" s="130"/>
      <c r="G548" s="130"/>
      <c r="H548" s="130"/>
      <c r="I548" s="130"/>
      <c r="J548" s="130"/>
      <c r="K548" s="130"/>
      <c r="L548" s="50"/>
      <c r="M548" s="553" t="s">
        <v>45</v>
      </c>
      <c r="N548" s="554"/>
      <c r="O548" s="554"/>
      <c r="P548" s="554"/>
      <c r="Q548" s="555"/>
      <c r="R548" s="525"/>
      <c r="S548" s="525"/>
      <c r="T548" s="525"/>
      <c r="U548" s="559" t="s">
        <v>54</v>
      </c>
      <c r="V548" s="525"/>
      <c r="W548" s="525"/>
      <c r="X548" s="525"/>
      <c r="Y548" s="510"/>
      <c r="Z548" s="511"/>
      <c r="AA548" s="511"/>
      <c r="AB548" s="511"/>
      <c r="AC548" s="511"/>
      <c r="AD548" s="538">
        <v>4140</v>
      </c>
      <c r="AE548" s="539"/>
      <c r="AF548" s="539"/>
      <c r="AG548" s="470" t="s">
        <v>61</v>
      </c>
      <c r="AH548" s="470"/>
      <c r="AI548" s="470"/>
      <c r="AJ548" s="471"/>
      <c r="AK548" s="15"/>
      <c r="AL548" s="16"/>
      <c r="AM548" s="16"/>
      <c r="AN548" s="16"/>
      <c r="AO548" s="16"/>
      <c r="AP548" s="64"/>
    </row>
    <row r="549" spans="2:42" ht="19.5" customHeight="1">
      <c r="B549" s="551"/>
      <c r="C549" s="552"/>
      <c r="D549" s="552"/>
      <c r="E549" s="70"/>
      <c r="F549" s="130"/>
      <c r="G549" s="130"/>
      <c r="H549" s="130"/>
      <c r="I549" s="130"/>
      <c r="J549" s="130"/>
      <c r="K549" s="130"/>
      <c r="L549" s="50"/>
      <c r="M549" s="553" t="s">
        <v>46</v>
      </c>
      <c r="N549" s="554"/>
      <c r="O549" s="554"/>
      <c r="P549" s="554"/>
      <c r="Q549" s="555"/>
      <c r="R549" s="525"/>
      <c r="S549" s="525"/>
      <c r="T549" s="525"/>
      <c r="U549" s="559" t="s">
        <v>55</v>
      </c>
      <c r="V549" s="525"/>
      <c r="W549" s="525"/>
      <c r="X549" s="525"/>
      <c r="Y549" s="510"/>
      <c r="Z549" s="511"/>
      <c r="AA549" s="511"/>
      <c r="AB549" s="511"/>
      <c r="AC549" s="511"/>
      <c r="AD549" s="566">
        <v>4150</v>
      </c>
      <c r="AE549" s="567"/>
      <c r="AF549" s="567"/>
      <c r="AG549" s="472" t="s">
        <v>62</v>
      </c>
      <c r="AH549" s="472"/>
      <c r="AI549" s="472"/>
      <c r="AJ549" s="473"/>
      <c r="AK549" s="17"/>
      <c r="AL549" s="18"/>
      <c r="AM549" s="18"/>
      <c r="AN549" s="18"/>
      <c r="AO549" s="18"/>
      <c r="AP549" s="65"/>
    </row>
    <row r="550" spans="2:42" ht="19.5" customHeight="1">
      <c r="B550" s="551"/>
      <c r="C550" s="552"/>
      <c r="D550" s="552"/>
      <c r="E550" s="70"/>
      <c r="F550" s="130"/>
      <c r="G550" s="130"/>
      <c r="H550" s="130"/>
      <c r="I550" s="130"/>
      <c r="J550" s="130"/>
      <c r="K550" s="130"/>
      <c r="L550" s="50"/>
      <c r="M550" s="553" t="s">
        <v>47</v>
      </c>
      <c r="N550" s="554"/>
      <c r="O550" s="554"/>
      <c r="P550" s="554"/>
      <c r="Q550" s="555"/>
      <c r="R550" s="525"/>
      <c r="S550" s="525"/>
      <c r="T550" s="525"/>
      <c r="U550" s="559" t="s">
        <v>56</v>
      </c>
      <c r="V550" s="525"/>
      <c r="W550" s="525"/>
      <c r="X550" s="525"/>
      <c r="Y550" s="526"/>
      <c r="Z550" s="526"/>
      <c r="AA550" s="526"/>
      <c r="AB550" s="526"/>
      <c r="AC550" s="526"/>
      <c r="AD550" s="19"/>
      <c r="AE550" s="19"/>
      <c r="AF550" s="19"/>
      <c r="AG550" s="19"/>
      <c r="AH550" s="19"/>
      <c r="AI550" s="19"/>
      <c r="AJ550" s="20"/>
      <c r="AK550" s="560" t="s">
        <v>63</v>
      </c>
      <c r="AL550" s="561"/>
      <c r="AM550" s="561" t="s">
        <v>64</v>
      </c>
      <c r="AN550" s="561"/>
      <c r="AO550" s="561" t="s">
        <v>65</v>
      </c>
      <c r="AP550" s="562"/>
    </row>
    <row r="551" spans="2:42" ht="19.5" customHeight="1">
      <c r="B551" s="551"/>
      <c r="C551" s="552"/>
      <c r="D551" s="552"/>
      <c r="E551" s="70"/>
      <c r="F551" s="130"/>
      <c r="G551" s="130"/>
      <c r="H551" s="130"/>
      <c r="I551" s="130"/>
      <c r="J551" s="130"/>
      <c r="K551" s="130"/>
      <c r="L551" s="50"/>
      <c r="M551" s="553" t="s">
        <v>48</v>
      </c>
      <c r="N551" s="554"/>
      <c r="O551" s="554"/>
      <c r="P551" s="554"/>
      <c r="Q551" s="555"/>
      <c r="R551" s="525"/>
      <c r="S551" s="525"/>
      <c r="T551" s="525"/>
      <c r="U551" s="559" t="s">
        <v>57</v>
      </c>
      <c r="V551" s="525"/>
      <c r="W551" s="525"/>
      <c r="X551" s="525"/>
      <c r="Y551" s="526"/>
      <c r="Z551" s="526"/>
      <c r="AA551" s="526"/>
      <c r="AB551" s="526"/>
      <c r="AC551" s="526"/>
      <c r="AD551" s="21"/>
      <c r="AE551" s="21"/>
      <c r="AF551" s="21"/>
      <c r="AG551" s="21"/>
      <c r="AH551" s="21"/>
      <c r="AI551" s="21"/>
      <c r="AJ551" s="22"/>
      <c r="AK551" s="474">
        <v>0</v>
      </c>
      <c r="AL551" s="468"/>
      <c r="AM551" s="468">
        <v>4</v>
      </c>
      <c r="AN551" s="468"/>
      <c r="AO551" s="468">
        <v>0</v>
      </c>
      <c r="AP551" s="469"/>
    </row>
    <row r="552" spans="2:42" ht="19.5" customHeight="1">
      <c r="B552" s="551"/>
      <c r="C552" s="552"/>
      <c r="D552" s="552"/>
      <c r="E552" s="70"/>
      <c r="F552" s="130"/>
      <c r="G552" s="130"/>
      <c r="H552" s="130"/>
      <c r="I552" s="130"/>
      <c r="J552" s="130"/>
      <c r="K552" s="130"/>
      <c r="L552" s="50"/>
      <c r="M552" s="553" t="s">
        <v>49</v>
      </c>
      <c r="N552" s="554"/>
      <c r="O552" s="554"/>
      <c r="P552" s="554"/>
      <c r="Q552" s="555"/>
      <c r="R552" s="525"/>
      <c r="S552" s="525"/>
      <c r="T552" s="525"/>
      <c r="U552" s="559" t="s">
        <v>58</v>
      </c>
      <c r="V552" s="525"/>
      <c r="W552" s="525"/>
      <c r="X552" s="525"/>
      <c r="Y552" s="526"/>
      <c r="Z552" s="526"/>
      <c r="AA552" s="526"/>
      <c r="AB552" s="526"/>
      <c r="AC552" s="526"/>
      <c r="AD552" s="21"/>
      <c r="AE552" s="21"/>
      <c r="AF552" s="21"/>
      <c r="AG552" s="21"/>
      <c r="AH552" s="21"/>
      <c r="AI552" s="21"/>
      <c r="AJ552" s="22"/>
      <c r="AK552" s="474">
        <v>1</v>
      </c>
      <c r="AL552" s="468"/>
      <c r="AM552" s="468">
        <v>6</v>
      </c>
      <c r="AN552" s="468"/>
      <c r="AO552" s="468">
        <v>1</v>
      </c>
      <c r="AP552" s="469"/>
    </row>
    <row r="553" spans="2:42" ht="19.5" customHeight="1">
      <c r="B553" s="551"/>
      <c r="C553" s="552"/>
      <c r="D553" s="552"/>
      <c r="E553" s="70"/>
      <c r="F553" s="130"/>
      <c r="G553" s="130"/>
      <c r="H553" s="130"/>
      <c r="I553" s="130"/>
      <c r="J553" s="130"/>
      <c r="K553" s="130"/>
      <c r="L553" s="50"/>
      <c r="M553" s="553" t="s">
        <v>258</v>
      </c>
      <c r="N553" s="554"/>
      <c r="O553" s="554"/>
      <c r="P553" s="554"/>
      <c r="Q553" s="555"/>
      <c r="R553" s="525"/>
      <c r="S553" s="525"/>
      <c r="T553" s="525"/>
      <c r="U553" s="559" t="s">
        <v>59</v>
      </c>
      <c r="V553" s="525"/>
      <c r="W553" s="525"/>
      <c r="X553" s="525"/>
      <c r="Y553" s="526"/>
      <c r="Z553" s="526"/>
      <c r="AA553" s="526"/>
      <c r="AB553" s="526"/>
      <c r="AC553" s="526"/>
      <c r="AD553" s="21"/>
      <c r="AE553" s="21"/>
      <c r="AF553" s="21"/>
      <c r="AG553" s="21"/>
      <c r="AH553" s="21"/>
      <c r="AI553" s="21"/>
      <c r="AJ553" s="22"/>
      <c r="AK553" s="474">
        <v>2</v>
      </c>
      <c r="AL553" s="468"/>
      <c r="AM553" s="468">
        <v>7</v>
      </c>
      <c r="AN553" s="468"/>
      <c r="AO553" s="468">
        <v>2</v>
      </c>
      <c r="AP553" s="469"/>
    </row>
    <row r="554" spans="2:42" ht="19.5" customHeight="1">
      <c r="B554" s="551"/>
      <c r="C554" s="552"/>
      <c r="D554" s="552"/>
      <c r="E554" s="70"/>
      <c r="F554" s="130"/>
      <c r="G554" s="130"/>
      <c r="H554" s="130"/>
      <c r="I554" s="130"/>
      <c r="J554" s="130"/>
      <c r="K554" s="130"/>
      <c r="L554" s="50"/>
      <c r="M554" s="553" t="s">
        <v>50</v>
      </c>
      <c r="N554" s="554"/>
      <c r="O554" s="554"/>
      <c r="P554" s="554"/>
      <c r="Q554" s="555"/>
      <c r="R554" s="525"/>
      <c r="S554" s="525"/>
      <c r="T554" s="525"/>
      <c r="U554" s="525"/>
      <c r="V554" s="525"/>
      <c r="W554" s="525"/>
      <c r="X554" s="525"/>
      <c r="Y554" s="526"/>
      <c r="Z554" s="526"/>
      <c r="AA554" s="526"/>
      <c r="AB554" s="526"/>
      <c r="AC554" s="526"/>
      <c r="AD554" s="21"/>
      <c r="AE554" s="21"/>
      <c r="AF554" s="21"/>
      <c r="AG554" s="21"/>
      <c r="AH554" s="21"/>
      <c r="AI554" s="21"/>
      <c r="AJ554" s="22"/>
      <c r="AK554" s="474"/>
      <c r="AL554" s="468"/>
      <c r="AM554" s="468"/>
      <c r="AN554" s="468"/>
      <c r="AO554" s="468">
        <v>4</v>
      </c>
      <c r="AP554" s="469"/>
    </row>
    <row r="555" spans="2:42" ht="19.5" customHeight="1">
      <c r="B555" s="551"/>
      <c r="C555" s="552"/>
      <c r="D555" s="552"/>
      <c r="E555" s="70"/>
      <c r="F555" s="130"/>
      <c r="G555" s="130"/>
      <c r="H555" s="130"/>
      <c r="I555" s="130"/>
      <c r="J555" s="130"/>
      <c r="K555" s="130"/>
      <c r="L555" s="50"/>
      <c r="M555" s="556"/>
      <c r="N555" s="554"/>
      <c r="O555" s="554"/>
      <c r="P555" s="554"/>
      <c r="Q555" s="555"/>
      <c r="R555" s="525"/>
      <c r="S555" s="525"/>
      <c r="T555" s="525"/>
      <c r="U555" s="525"/>
      <c r="V555" s="525"/>
      <c r="W555" s="525"/>
      <c r="X555" s="525"/>
      <c r="Y555" s="526"/>
      <c r="Z555" s="526"/>
      <c r="AA555" s="526"/>
      <c r="AB555" s="526"/>
      <c r="AC555" s="526"/>
      <c r="AD555" s="21"/>
      <c r="AE555" s="21"/>
      <c r="AF555" s="21"/>
      <c r="AG555" s="21"/>
      <c r="AH555" s="21"/>
      <c r="AI555" s="21"/>
      <c r="AJ555" s="22"/>
      <c r="AK555" s="474"/>
      <c r="AL555" s="468"/>
      <c r="AM555" s="468"/>
      <c r="AN555" s="468"/>
      <c r="AO555" s="468">
        <v>5</v>
      </c>
      <c r="AP555" s="469"/>
    </row>
    <row r="556" spans="2:42" ht="19.5" customHeight="1">
      <c r="B556" s="551"/>
      <c r="C556" s="552"/>
      <c r="D556" s="552"/>
      <c r="E556" s="70"/>
      <c r="F556" s="130"/>
      <c r="G556" s="130"/>
      <c r="H556" s="130"/>
      <c r="I556" s="130"/>
      <c r="J556" s="130"/>
      <c r="K556" s="130"/>
      <c r="L556" s="50"/>
      <c r="M556" s="553"/>
      <c r="N556" s="554"/>
      <c r="O556" s="554"/>
      <c r="P556" s="554"/>
      <c r="Q556" s="555"/>
      <c r="R556" s="525"/>
      <c r="S556" s="525"/>
      <c r="T556" s="525"/>
      <c r="U556" s="525"/>
      <c r="V556" s="525"/>
      <c r="W556" s="525"/>
      <c r="X556" s="525"/>
      <c r="Y556" s="526"/>
      <c r="Z556" s="526"/>
      <c r="AA556" s="526"/>
      <c r="AB556" s="526"/>
      <c r="AC556" s="526"/>
      <c r="AD556" s="21"/>
      <c r="AE556" s="21"/>
      <c r="AF556" s="21"/>
      <c r="AG556" s="21"/>
      <c r="AH556" s="21"/>
      <c r="AI556" s="21"/>
      <c r="AJ556" s="22"/>
      <c r="AK556" s="474"/>
      <c r="AL556" s="468"/>
      <c r="AM556" s="468"/>
      <c r="AN556" s="468"/>
      <c r="AO556" s="468"/>
      <c r="AP556" s="469"/>
    </row>
    <row r="557" spans="2:42" ht="19.5" customHeight="1">
      <c r="B557" s="540" t="s">
        <v>2</v>
      </c>
      <c r="C557" s="541"/>
      <c r="D557" s="541"/>
      <c r="E557" s="71"/>
      <c r="F557" s="66"/>
      <c r="G557" s="66"/>
      <c r="H557" s="66"/>
      <c r="I557" s="66"/>
      <c r="J557" s="66"/>
      <c r="K557" s="66"/>
      <c r="L557" s="67"/>
      <c r="M557" s="542" t="s">
        <v>51</v>
      </c>
      <c r="N557" s="543"/>
      <c r="O557" s="543"/>
      <c r="P557" s="543"/>
      <c r="Q557" s="544"/>
      <c r="R557" s="545"/>
      <c r="S557" s="545"/>
      <c r="T557" s="545"/>
      <c r="U557" s="545"/>
      <c r="V557" s="545"/>
      <c r="W557" s="545"/>
      <c r="X557" s="545"/>
      <c r="Y557" s="546"/>
      <c r="Z557" s="546"/>
      <c r="AA557" s="546"/>
      <c r="AB557" s="546"/>
      <c r="AC557" s="546"/>
      <c r="AD557" s="23"/>
      <c r="AE557" s="23"/>
      <c r="AF557" s="23"/>
      <c r="AG557" s="23"/>
      <c r="AH557" s="23"/>
      <c r="AI557" s="23"/>
      <c r="AJ557" s="24"/>
      <c r="AK557" s="547"/>
      <c r="AL557" s="527"/>
      <c r="AM557" s="527"/>
      <c r="AN557" s="527"/>
      <c r="AO557" s="527"/>
      <c r="AP557" s="528"/>
    </row>
    <row r="558" spans="2:42" ht="12" customHeight="1">
      <c r="B558" s="68" t="s">
        <v>17</v>
      </c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69"/>
      <c r="AD558" s="9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215"/>
    </row>
    <row r="559" spans="2:42" ht="12" customHeight="1">
      <c r="B559" s="11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12"/>
      <c r="AD559" s="11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216"/>
    </row>
    <row r="560" spans="2:42" ht="12" customHeight="1">
      <c r="B560" s="1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12"/>
      <c r="AD560" s="11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216"/>
    </row>
    <row r="561" spans="2:42" ht="12" customHeight="1">
      <c r="B561" s="11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12"/>
      <c r="AD561" s="11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216"/>
    </row>
    <row r="562" spans="2:42" ht="12" customHeight="1">
      <c r="B562" s="1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12"/>
      <c r="AD562" s="11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216"/>
    </row>
    <row r="563" spans="2:42" ht="12" customHeight="1">
      <c r="B563" s="11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12"/>
      <c r="AD563" s="11"/>
      <c r="AE563" s="4"/>
      <c r="AF563" s="4"/>
      <c r="AG563" s="4"/>
      <c r="AH563" s="4"/>
      <c r="AI563" s="4"/>
      <c r="AO563" s="4"/>
      <c r="AP563" s="216"/>
    </row>
    <row r="564" spans="2:42" ht="12" customHeight="1">
      <c r="B564" s="11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12"/>
      <c r="AD564" s="11"/>
      <c r="AE564" s="4"/>
      <c r="AF564" s="4"/>
      <c r="AG564" s="4"/>
      <c r="AH564" s="4"/>
      <c r="AI564" s="4"/>
      <c r="AO564" s="4"/>
      <c r="AP564" s="216"/>
    </row>
    <row r="565" spans="2:42" ht="10.5">
      <c r="B565" s="10"/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  <c r="T565" s="128"/>
      <c r="U565" s="128"/>
      <c r="V565" s="128"/>
      <c r="W565" s="128"/>
      <c r="X565" s="128"/>
      <c r="Y565" s="128"/>
      <c r="Z565" s="128"/>
      <c r="AA565" s="128"/>
      <c r="AB565" s="128"/>
      <c r="AC565" s="129"/>
      <c r="AD565" s="11"/>
      <c r="AE565" s="4"/>
      <c r="AF565" s="4"/>
      <c r="AG565" s="4"/>
      <c r="AH565" s="4"/>
      <c r="AI565" s="4"/>
      <c r="AO565" s="209"/>
      <c r="AP565" s="217"/>
    </row>
    <row r="566" spans="2:42" ht="10.5">
      <c r="B566" s="557" t="s">
        <v>33</v>
      </c>
      <c r="C566" s="449"/>
      <c r="D566" s="558"/>
      <c r="E566" s="558"/>
      <c r="F566" s="558"/>
      <c r="G566" s="449" t="s">
        <v>34</v>
      </c>
      <c r="H566" s="449"/>
      <c r="I566" s="449"/>
      <c r="J566" s="449" t="s">
        <v>34</v>
      </c>
      <c r="K566" s="449"/>
      <c r="L566" s="449"/>
      <c r="M566" s="449" t="s">
        <v>35</v>
      </c>
      <c r="N566" s="449"/>
      <c r="O566" s="449"/>
      <c r="P566" s="449"/>
      <c r="Q566" s="449"/>
      <c r="R566" s="449"/>
      <c r="S566" s="449"/>
      <c r="T566" s="449"/>
      <c r="U566" s="449"/>
      <c r="V566" s="449" t="s">
        <v>36</v>
      </c>
      <c r="W566" s="449"/>
      <c r="X566" s="449"/>
      <c r="Y566" s="449" t="s">
        <v>37</v>
      </c>
      <c r="Z566" s="449"/>
      <c r="AA566" s="449"/>
      <c r="AB566" s="449" t="s">
        <v>38</v>
      </c>
      <c r="AC566" s="449"/>
      <c r="AD566" s="449"/>
      <c r="AE566" s="449" t="s">
        <v>39</v>
      </c>
      <c r="AF566" s="449"/>
      <c r="AG566" s="449"/>
      <c r="AH566" s="449" t="s">
        <v>41</v>
      </c>
      <c r="AI566" s="449"/>
      <c r="AJ566" s="449"/>
      <c r="AK566" s="449" t="s">
        <v>40</v>
      </c>
      <c r="AL566" s="449"/>
      <c r="AM566" s="449"/>
      <c r="AN566" s="449" t="s">
        <v>66</v>
      </c>
      <c r="AO566" s="449"/>
      <c r="AP566" s="452"/>
    </row>
    <row r="567" spans="2:42" ht="10.5">
      <c r="B567" s="9"/>
      <c r="C567" s="87"/>
      <c r="D567" s="9"/>
      <c r="E567" s="86"/>
      <c r="F567" s="87"/>
      <c r="G567" s="9"/>
      <c r="H567" s="86"/>
      <c r="I567" s="87"/>
      <c r="J567" s="9"/>
      <c r="K567" s="86"/>
      <c r="L567" s="87"/>
      <c r="M567" s="9"/>
      <c r="N567" s="86"/>
      <c r="O567" s="87"/>
      <c r="P567" s="9"/>
      <c r="Q567" s="86"/>
      <c r="R567" s="87"/>
      <c r="S567" s="9"/>
      <c r="T567" s="86"/>
      <c r="U567" s="87"/>
      <c r="V567" s="9"/>
      <c r="W567" s="86"/>
      <c r="X567" s="87"/>
      <c r="Y567" s="9"/>
      <c r="Z567" s="86"/>
      <c r="AA567" s="87"/>
      <c r="AB567" s="9"/>
      <c r="AC567" s="86"/>
      <c r="AD567" s="87"/>
      <c r="AE567" s="9"/>
      <c r="AF567" s="86"/>
      <c r="AG567" s="87"/>
      <c r="AH567" s="9"/>
      <c r="AI567" s="86"/>
      <c r="AJ567" s="87"/>
      <c r="AK567" s="9"/>
      <c r="AL567" s="86"/>
      <c r="AM567" s="87"/>
      <c r="AN567" s="453">
        <f>AN510+1</f>
        <v>10</v>
      </c>
      <c r="AO567" s="454"/>
      <c r="AP567" s="455"/>
    </row>
    <row r="568" spans="2:42" ht="10.5">
      <c r="B568" s="11"/>
      <c r="C568" s="12"/>
      <c r="D568" s="11"/>
      <c r="E568" s="4"/>
      <c r="F568" s="12"/>
      <c r="G568" s="11"/>
      <c r="H568" s="4"/>
      <c r="I568" s="12"/>
      <c r="J568" s="11"/>
      <c r="K568" s="4"/>
      <c r="L568" s="12"/>
      <c r="M568" s="11"/>
      <c r="N568" s="4"/>
      <c r="O568" s="12"/>
      <c r="P568" s="11"/>
      <c r="Q568" s="4"/>
      <c r="R568" s="12"/>
      <c r="S568" s="11"/>
      <c r="T568" s="4"/>
      <c r="U568" s="12"/>
      <c r="V568" s="11"/>
      <c r="W568" s="4"/>
      <c r="X568" s="12"/>
      <c r="Y568" s="11"/>
      <c r="Z568" s="4"/>
      <c r="AA568" s="12"/>
      <c r="AB568" s="11"/>
      <c r="AC568" s="4"/>
      <c r="AD568" s="12"/>
      <c r="AE568" s="11"/>
      <c r="AF568" s="4"/>
      <c r="AG568" s="12"/>
      <c r="AH568" s="11"/>
      <c r="AI568" s="4"/>
      <c r="AJ568" s="12"/>
      <c r="AK568" s="11"/>
      <c r="AL568" s="4"/>
      <c r="AM568" s="12"/>
      <c r="AN568" s="456"/>
      <c r="AO568" s="457"/>
      <c r="AP568" s="458"/>
    </row>
    <row r="569" spans="2:42" ht="10.5">
      <c r="B569" s="11"/>
      <c r="C569" s="12"/>
      <c r="D569" s="11"/>
      <c r="E569" s="4"/>
      <c r="F569" s="12"/>
      <c r="G569" s="11"/>
      <c r="H569" s="4"/>
      <c r="I569" s="12"/>
      <c r="J569" s="11"/>
      <c r="K569" s="4"/>
      <c r="L569" s="12"/>
      <c r="M569" s="11"/>
      <c r="N569" s="4"/>
      <c r="O569" s="12"/>
      <c r="P569" s="11"/>
      <c r="Q569" s="4"/>
      <c r="R569" s="12"/>
      <c r="S569" s="11"/>
      <c r="T569" s="4"/>
      <c r="U569" s="12"/>
      <c r="V569" s="11"/>
      <c r="W569" s="4"/>
      <c r="X569" s="12"/>
      <c r="Y569" s="11"/>
      <c r="Z569" s="4"/>
      <c r="AA569" s="12"/>
      <c r="AB569" s="11"/>
      <c r="AC569" s="4"/>
      <c r="AD569" s="12"/>
      <c r="AE569" s="11"/>
      <c r="AF569" s="4"/>
      <c r="AG569" s="12"/>
      <c r="AH569" s="11"/>
      <c r="AI569" s="4"/>
      <c r="AJ569" s="12"/>
      <c r="AK569" s="11"/>
      <c r="AL569" s="4"/>
      <c r="AM569" s="12"/>
      <c r="AN569" s="456"/>
      <c r="AO569" s="457"/>
      <c r="AP569" s="458"/>
    </row>
    <row r="570" spans="2:42" ht="10.5">
      <c r="B570" s="10"/>
      <c r="C570" s="129"/>
      <c r="D570" s="10"/>
      <c r="E570" s="128"/>
      <c r="F570" s="129"/>
      <c r="G570" s="10"/>
      <c r="H570" s="128"/>
      <c r="I570" s="129"/>
      <c r="J570" s="10"/>
      <c r="K570" s="128"/>
      <c r="L570" s="129"/>
      <c r="M570" s="10"/>
      <c r="N570" s="128"/>
      <c r="O570" s="129"/>
      <c r="P570" s="10"/>
      <c r="Q570" s="128"/>
      <c r="R570" s="129"/>
      <c r="S570" s="10"/>
      <c r="T570" s="128"/>
      <c r="U570" s="129"/>
      <c r="V570" s="10"/>
      <c r="W570" s="128"/>
      <c r="X570" s="129"/>
      <c r="Y570" s="10"/>
      <c r="Z570" s="128"/>
      <c r="AA570" s="129"/>
      <c r="AB570" s="10"/>
      <c r="AC570" s="128"/>
      <c r="AD570" s="129"/>
      <c r="AE570" s="10"/>
      <c r="AF570" s="128"/>
      <c r="AG570" s="129"/>
      <c r="AH570" s="10"/>
      <c r="AI570" s="128"/>
      <c r="AJ570" s="129"/>
      <c r="AK570" s="10"/>
      <c r="AL570" s="128"/>
      <c r="AM570" s="129"/>
      <c r="AN570" s="459"/>
      <c r="AO570" s="460"/>
      <c r="AP570" s="461"/>
    </row>
    <row r="571" ht="12" customHeight="1"/>
    <row r="572" spans="2:42" ht="12" customHeight="1">
      <c r="B572" s="1" t="str">
        <f>+"-kwd-"&amp;E583&amp;G583&amp;I583&amp;K583&amp;M583&amp;O583&amp;Q583&amp;"-"&amp;V583&amp;X583&amp;Z583&amp;AB583&amp;AD583&amp;","&amp;U575&amp;W575&amp;Y575&amp;AA575&amp;AC575&amp;AE575&amp;AG575&amp;","&amp;V584&amp;","&amp;Y598</f>
        <v>-kwd--,1234567,,0</v>
      </c>
      <c r="AJ572" s="25" t="s">
        <v>67</v>
      </c>
      <c r="AK572" s="26"/>
      <c r="AL572" s="26"/>
      <c r="AM572" s="26"/>
      <c r="AN572" s="26"/>
      <c r="AO572" s="26"/>
      <c r="AP572" s="27"/>
    </row>
    <row r="573" spans="36:42" ht="12" customHeight="1">
      <c r="AJ573" s="487" t="s">
        <v>208</v>
      </c>
      <c r="AK573" s="13"/>
      <c r="AL573" s="13"/>
      <c r="AM573" s="13"/>
      <c r="AN573" s="13"/>
      <c r="AO573" s="13"/>
      <c r="AP573" s="28"/>
    </row>
    <row r="574" spans="4:42" ht="12" customHeight="1" thickBot="1">
      <c r="D574" s="607" t="s">
        <v>25</v>
      </c>
      <c r="E574" s="607"/>
      <c r="F574" s="607"/>
      <c r="G574" s="607"/>
      <c r="H574" s="607"/>
      <c r="I574" s="607"/>
      <c r="J574" s="607"/>
      <c r="K574" s="607"/>
      <c r="L574" s="607"/>
      <c r="AJ574" s="488"/>
      <c r="AK574" s="29"/>
      <c r="AL574" s="29"/>
      <c r="AM574" s="29"/>
      <c r="AN574" s="29"/>
      <c r="AO574" s="29"/>
      <c r="AP574" s="30"/>
    </row>
    <row r="575" spans="4:42" ht="21" customHeight="1" thickBot="1" thickTop="1">
      <c r="D575" s="608"/>
      <c r="E575" s="608"/>
      <c r="F575" s="608"/>
      <c r="G575" s="608"/>
      <c r="H575" s="608"/>
      <c r="I575" s="608"/>
      <c r="J575" s="608"/>
      <c r="K575" s="608"/>
      <c r="L575" s="608"/>
      <c r="Q575" s="609" t="s">
        <v>254</v>
      </c>
      <c r="R575" s="610"/>
      <c r="S575" s="610"/>
      <c r="T575" s="611"/>
      <c r="U575" s="612" t="str">
        <f>IF('基本情報入力欄'!$D$15="","",MID('基本情報入力欄'!$D$15,1,1))</f>
        <v>1</v>
      </c>
      <c r="V575" s="600"/>
      <c r="W575" s="599" t="str">
        <f>IF('基本情報入力欄'!$D$15="","",MID('基本情報入力欄'!$D$15,2,1))</f>
        <v>2</v>
      </c>
      <c r="X575" s="600"/>
      <c r="Y575" s="599" t="str">
        <f>IF('基本情報入力欄'!$D$15="","",MID('基本情報入力欄'!$D$15,3,1))</f>
        <v>3</v>
      </c>
      <c r="Z575" s="600"/>
      <c r="AA575" s="599" t="str">
        <f>IF('基本情報入力欄'!$D$15="","",MID('基本情報入力欄'!$D$15,4,1))</f>
        <v>4</v>
      </c>
      <c r="AB575" s="600"/>
      <c r="AC575" s="599" t="str">
        <f>IF('基本情報入力欄'!$D$15="","",MID('基本情報入力欄'!$D$15,5,1))</f>
        <v>5</v>
      </c>
      <c r="AD575" s="600"/>
      <c r="AE575" s="599" t="str">
        <f>IF('基本情報入力欄'!$D$15="","",MID('基本情報入力欄'!$D$15,6,1))</f>
        <v>6</v>
      </c>
      <c r="AF575" s="600"/>
      <c r="AG575" s="599" t="str">
        <f>IF('基本情報入力欄'!$D$15="","",MID('基本情報入力欄'!$D$15,7,1))</f>
        <v>7</v>
      </c>
      <c r="AH575" s="643"/>
      <c r="AI575" s="75" t="s">
        <v>15</v>
      </c>
      <c r="AJ575" s="254"/>
      <c r="AK575" s="254"/>
      <c r="AL575" s="7"/>
      <c r="AM575" s="535">
        <f>'基本情報入力欄'!$D$12</f>
        <v>42551</v>
      </c>
      <c r="AN575" s="536"/>
      <c r="AO575" s="536"/>
      <c r="AP575" s="537"/>
    </row>
    <row r="576" spans="2:42" ht="13.5" customHeight="1" thickTop="1">
      <c r="B576" s="604" t="s">
        <v>110</v>
      </c>
      <c r="C576" s="604"/>
      <c r="D576" s="604"/>
      <c r="E576" s="604"/>
      <c r="F576" s="604"/>
      <c r="G576" s="604"/>
      <c r="H576" s="604"/>
      <c r="I576" s="604"/>
      <c r="J576" s="604"/>
      <c r="K576" s="604"/>
      <c r="L576" s="604"/>
      <c r="M576" s="604"/>
      <c r="N576" s="604"/>
      <c r="O576" s="604"/>
      <c r="Q576" s="605" t="s">
        <v>8</v>
      </c>
      <c r="R576" s="606"/>
      <c r="S576" s="606"/>
      <c r="T576" s="5"/>
      <c r="U576" s="200" t="str">
        <f>IF('基本情報入力欄'!$D$16="","",'基本情報入力欄'!$D$16)</f>
        <v>332-0012</v>
      </c>
      <c r="V576" s="200"/>
      <c r="W576" s="200"/>
      <c r="X576" s="200"/>
      <c r="Y576" s="200"/>
      <c r="Z576" s="200"/>
      <c r="AA576" s="200"/>
      <c r="AB576" s="200"/>
      <c r="AC576" s="200"/>
      <c r="AD576" s="200"/>
      <c r="AE576" s="200"/>
      <c r="AF576" s="200"/>
      <c r="AG576" s="200"/>
      <c r="AH576" s="200"/>
      <c r="AI576" s="200"/>
      <c r="AJ576" s="200"/>
      <c r="AK576" s="200"/>
      <c r="AL576" s="200"/>
      <c r="AM576" s="200"/>
      <c r="AN576" s="200"/>
      <c r="AO576" s="200"/>
      <c r="AP576" s="202"/>
    </row>
    <row r="577" spans="2:42" ht="12" customHeight="1">
      <c r="B577" s="604"/>
      <c r="C577" s="604"/>
      <c r="D577" s="604"/>
      <c r="E577" s="604"/>
      <c r="F577" s="604"/>
      <c r="G577" s="604"/>
      <c r="H577" s="604"/>
      <c r="I577" s="604"/>
      <c r="J577" s="604"/>
      <c r="K577" s="604"/>
      <c r="L577" s="604"/>
      <c r="M577" s="604"/>
      <c r="N577" s="604"/>
      <c r="O577" s="604"/>
      <c r="Q577" s="450" t="s">
        <v>9</v>
      </c>
      <c r="R577" s="451"/>
      <c r="S577" s="451"/>
      <c r="T577" s="4"/>
      <c r="U577" s="201" t="str">
        <f>IF('基本情報入力欄'!$D$17="","",'基本情報入力欄'!$D$17)</f>
        <v>埼玉県川口市本町４－１１－６</v>
      </c>
      <c r="V577" s="201"/>
      <c r="W577" s="201"/>
      <c r="X577" s="201"/>
      <c r="Y577" s="201"/>
      <c r="Z577" s="201"/>
      <c r="AA577" s="201"/>
      <c r="AB577" s="201"/>
      <c r="AC577" s="201"/>
      <c r="AD577" s="201"/>
      <c r="AE577" s="201"/>
      <c r="AF577" s="201"/>
      <c r="AG577" s="201"/>
      <c r="AH577" s="201"/>
      <c r="AI577" s="201"/>
      <c r="AJ577" s="201"/>
      <c r="AK577" s="201"/>
      <c r="AL577" s="201"/>
      <c r="AM577" s="201"/>
      <c r="AN577" s="201"/>
      <c r="AO577" s="201"/>
      <c r="AP577" s="203"/>
    </row>
    <row r="578" spans="17:42" ht="12" customHeight="1">
      <c r="Q578" s="450" t="s">
        <v>10</v>
      </c>
      <c r="R578" s="451"/>
      <c r="S578" s="451"/>
      <c r="T578" s="4"/>
      <c r="U578" s="293" t="str">
        <f>IF('基本情報入力欄'!$D$18="","",'基本情報入力欄'!$D$18)</f>
        <v>川口土木建築工業株式会社</v>
      </c>
      <c r="V578" s="293"/>
      <c r="W578" s="293"/>
      <c r="X578" s="293"/>
      <c r="Y578" s="293"/>
      <c r="Z578" s="293"/>
      <c r="AA578" s="293"/>
      <c r="AB578" s="293"/>
      <c r="AC578" s="293"/>
      <c r="AD578" s="293"/>
      <c r="AE578" s="293"/>
      <c r="AF578" s="293"/>
      <c r="AG578" s="293"/>
      <c r="AH578" s="293"/>
      <c r="AI578" s="293"/>
      <c r="AJ578" s="293"/>
      <c r="AK578" s="293"/>
      <c r="AL578" s="293"/>
      <c r="AM578" s="293"/>
      <c r="AN578" s="201" t="s">
        <v>137</v>
      </c>
      <c r="AO578" s="201"/>
      <c r="AP578" s="203"/>
    </row>
    <row r="579" spans="17:42" ht="12" customHeight="1">
      <c r="Q579" s="450"/>
      <c r="R579" s="451"/>
      <c r="S579" s="451"/>
      <c r="T579" s="4"/>
      <c r="U579" s="293"/>
      <c r="V579" s="293"/>
      <c r="W579" s="293"/>
      <c r="X579" s="293"/>
      <c r="Y579" s="293"/>
      <c r="Z579" s="293"/>
      <c r="AA579" s="293"/>
      <c r="AB579" s="293"/>
      <c r="AC579" s="293"/>
      <c r="AD579" s="293"/>
      <c r="AE579" s="293"/>
      <c r="AF579" s="293"/>
      <c r="AG579" s="293"/>
      <c r="AH579" s="293"/>
      <c r="AI579" s="293"/>
      <c r="AJ579" s="293"/>
      <c r="AK579" s="293"/>
      <c r="AL579" s="293"/>
      <c r="AM579" s="293"/>
      <c r="AN579" s="201"/>
      <c r="AO579" s="201"/>
      <c r="AP579" s="203"/>
    </row>
    <row r="580" spans="2:42" ht="12" customHeight="1">
      <c r="B580" s="91" t="s">
        <v>26</v>
      </c>
      <c r="Q580" s="450" t="s">
        <v>11</v>
      </c>
      <c r="R580" s="451"/>
      <c r="S580" s="451"/>
      <c r="T580" s="4"/>
      <c r="U580" s="201" t="str">
        <f>IF('基本情報入力欄'!$D$19="","",'基本情報入力欄'!$D$19)</f>
        <v>代表太郎</v>
      </c>
      <c r="V580" s="201"/>
      <c r="W580" s="201"/>
      <c r="X580" s="201"/>
      <c r="Y580" s="201"/>
      <c r="Z580" s="201"/>
      <c r="AA580" s="201"/>
      <c r="AB580" s="201"/>
      <c r="AC580" s="201"/>
      <c r="AD580" s="201"/>
      <c r="AE580" s="201"/>
      <c r="AF580" s="201"/>
      <c r="AG580" s="201"/>
      <c r="AH580" s="201"/>
      <c r="AI580" s="201"/>
      <c r="AJ580" s="201"/>
      <c r="AK580" s="201"/>
      <c r="AL580" s="201"/>
      <c r="AM580" s="201"/>
      <c r="AN580" s="201"/>
      <c r="AO580" s="201"/>
      <c r="AP580" s="203"/>
    </row>
    <row r="581" spans="17:42" ht="12" customHeight="1">
      <c r="Q581" s="450" t="s">
        <v>13</v>
      </c>
      <c r="R581" s="451"/>
      <c r="S581" s="451"/>
      <c r="T581" s="4"/>
      <c r="U581" s="201" t="str">
        <f>IF('基本情報入力欄'!$D$20="","",'基本情報入力欄'!$D$20)</f>
        <v>048-224-5111</v>
      </c>
      <c r="V581" s="201"/>
      <c r="W581" s="201"/>
      <c r="X581" s="201"/>
      <c r="Y581" s="201"/>
      <c r="Z581" s="201"/>
      <c r="AA581" s="489" t="s">
        <v>14</v>
      </c>
      <c r="AB581" s="489"/>
      <c r="AC581" s="489"/>
      <c r="AD581" s="201"/>
      <c r="AE581" s="201" t="str">
        <f>IF('基本情報入力欄'!$D$21="","",'基本情報入力欄'!$D$21)</f>
        <v>048-224-5118</v>
      </c>
      <c r="AF581" s="201"/>
      <c r="AG581" s="201"/>
      <c r="AH581" s="201"/>
      <c r="AI581" s="201"/>
      <c r="AJ581" s="201"/>
      <c r="AK581" s="201"/>
      <c r="AL581" s="201"/>
      <c r="AM581" s="201"/>
      <c r="AN581" s="201"/>
      <c r="AO581" s="201"/>
      <c r="AP581" s="203"/>
    </row>
    <row r="582" spans="2:42" ht="12" customHeight="1" thickBot="1">
      <c r="B582" s="649" t="s">
        <v>261</v>
      </c>
      <c r="C582" s="649"/>
      <c r="Q582" s="450"/>
      <c r="R582" s="451"/>
      <c r="S582" s="451"/>
      <c r="T582" s="4"/>
      <c r="U582" s="201"/>
      <c r="V582" s="201"/>
      <c r="W582" s="201"/>
      <c r="X582" s="201"/>
      <c r="Y582" s="201"/>
      <c r="Z582" s="201"/>
      <c r="AA582" s="201"/>
      <c r="AB582" s="201"/>
      <c r="AC582" s="201"/>
      <c r="AD582" s="201"/>
      <c r="AE582" s="201"/>
      <c r="AF582" s="201"/>
      <c r="AG582" s="201"/>
      <c r="AH582" s="201"/>
      <c r="AI582" s="201"/>
      <c r="AJ582" s="201"/>
      <c r="AK582" s="201"/>
      <c r="AL582" s="201"/>
      <c r="AM582" s="201"/>
      <c r="AN582" s="440" t="s">
        <v>210</v>
      </c>
      <c r="AO582" s="440"/>
      <c r="AP582" s="441"/>
    </row>
    <row r="583" spans="2:42" ht="17.25" customHeight="1" thickTop="1">
      <c r="B583" s="268">
        <f>IF('請求入力欄'!$D581="","",MID('請求入力欄'!$D581,1,1))</f>
      </c>
      <c r="C583" s="269">
        <f>IF('請求入力欄'!$D581="","",MID('請求入力欄'!$D581,2,1))</f>
      </c>
      <c r="D583" s="270">
        <f>IF('請求入力欄'!$D581="","",MID('請求入力欄'!$D581,3,1))</f>
      </c>
      <c r="E583" s="603">
        <f>IF('請求入力欄'!$D581="","",MID('請求入力欄'!$D581,4,1))</f>
      </c>
      <c r="F583" s="603"/>
      <c r="G583" s="603">
        <f>IF('請求入力欄'!$D581="","",MID('請求入力欄'!$D581,5,1))</f>
      </c>
      <c r="H583" s="603"/>
      <c r="I583" s="603">
        <f>IF('請求入力欄'!$D581="","",MID('請求入力欄'!$D581,6,1))</f>
      </c>
      <c r="J583" s="603"/>
      <c r="K583" s="603">
        <f>IF('請求入力欄'!$D581="","",MID('請求入力欄'!$D581,7,1))</f>
      </c>
      <c r="L583" s="603"/>
      <c r="M583" s="603">
        <f>IF('請求入力欄'!$D581="","",MID('請求入力欄'!$D581,8,1))</f>
      </c>
      <c r="N583" s="603"/>
      <c r="O583" s="603">
        <f>IF('請求入力欄'!$D581="","",MID('請求入力欄'!$D581,9,1))</f>
      </c>
      <c r="P583" s="603"/>
      <c r="Q583" s="475">
        <f>IF('請求入力欄'!$D581="","",MID('請求入力欄'!$D581,10,1))</f>
      </c>
      <c r="R583" s="476"/>
      <c r="S583" s="92" t="s">
        <v>4</v>
      </c>
      <c r="T583" s="131"/>
      <c r="U583" s="49"/>
      <c r="V583" s="516">
        <f>IF('請求入力欄'!$D583="","",MID('請求入力欄'!$K583,1,1))</f>
      </c>
      <c r="W583" s="517"/>
      <c r="X583" s="517">
        <f>IF('請求入力欄'!$D583="","",MID('請求入力欄'!$K583,2,1))</f>
      </c>
      <c r="Y583" s="517"/>
      <c r="Z583" s="517">
        <f>IF('請求入力欄'!$D583="","",MID('請求入力欄'!$K583,3,1))</f>
      </c>
      <c r="AA583" s="517"/>
      <c r="AB583" s="517">
        <f>IF('請求入力欄'!$D583="","",MID('請求入力欄'!$K583,4,1))</f>
      </c>
      <c r="AC583" s="517"/>
      <c r="AD583" s="517">
        <f>IF('請求入力欄'!$D583="","",MID('請求入力欄'!$K583,5,1))</f>
      </c>
      <c r="AE583" s="518"/>
      <c r="AF583" s="519" t="s">
        <v>0</v>
      </c>
      <c r="AG583" s="520"/>
      <c r="AH583" s="520"/>
      <c r="AI583" s="521"/>
      <c r="AJ583" s="462">
        <f>'請求入力欄'!O608</f>
        <v>0</v>
      </c>
      <c r="AK583" s="463"/>
      <c r="AL583" s="463"/>
      <c r="AM583" s="463"/>
      <c r="AN583" s="463"/>
      <c r="AO583" s="463"/>
      <c r="AP583" s="464"/>
    </row>
    <row r="584" spans="2:42" ht="17.25" customHeight="1">
      <c r="B584" s="36" t="s">
        <v>5</v>
      </c>
      <c r="C584" s="477">
        <f>'請求入力欄'!D582</f>
        <v>0</v>
      </c>
      <c r="D584" s="477"/>
      <c r="E584" s="477"/>
      <c r="F584" s="477"/>
      <c r="G584" s="477"/>
      <c r="H584" s="477"/>
      <c r="I584" s="477"/>
      <c r="J584" s="477"/>
      <c r="K584" s="477"/>
      <c r="L584" s="477"/>
      <c r="M584" s="477"/>
      <c r="N584" s="477"/>
      <c r="O584" s="477"/>
      <c r="P584" s="477"/>
      <c r="Q584" s="477"/>
      <c r="R584" s="478"/>
      <c r="S584" s="481" t="s">
        <v>211</v>
      </c>
      <c r="T584" s="482"/>
      <c r="U584" s="483"/>
      <c r="V584" s="638">
        <f>IF('請求入力欄'!D584=0,"",'請求入力欄'!D584)</f>
      </c>
      <c r="W584" s="638"/>
      <c r="X584" s="638"/>
      <c r="Y584" s="638"/>
      <c r="Z584" s="638"/>
      <c r="AA584" s="638"/>
      <c r="AB584" s="638"/>
      <c r="AC584" s="638"/>
      <c r="AD584" s="638"/>
      <c r="AE584" s="639"/>
      <c r="AF584" s="522" t="s">
        <v>1</v>
      </c>
      <c r="AG584" s="523"/>
      <c r="AH584" s="523"/>
      <c r="AI584" s="524"/>
      <c r="AJ584" s="501">
        <f>'請求入力欄'!D595</f>
        <v>0</v>
      </c>
      <c r="AK584" s="502"/>
      <c r="AL584" s="502"/>
      <c r="AM584" s="502"/>
      <c r="AN584" s="502"/>
      <c r="AO584" s="502"/>
      <c r="AP584" s="503"/>
    </row>
    <row r="585" spans="2:42" ht="10.5" customHeight="1">
      <c r="B585" s="37"/>
      <c r="C585" s="479"/>
      <c r="D585" s="479"/>
      <c r="E585" s="479"/>
      <c r="F585" s="479"/>
      <c r="G585" s="479"/>
      <c r="H585" s="479"/>
      <c r="I585" s="479"/>
      <c r="J585" s="479"/>
      <c r="K585" s="479"/>
      <c r="L585" s="479"/>
      <c r="M585" s="479"/>
      <c r="N585" s="479"/>
      <c r="O585" s="479"/>
      <c r="P585" s="479"/>
      <c r="Q585" s="479"/>
      <c r="R585" s="480"/>
      <c r="S585" s="484"/>
      <c r="T585" s="485"/>
      <c r="U585" s="486"/>
      <c r="V585" s="640"/>
      <c r="W585" s="640"/>
      <c r="X585" s="640"/>
      <c r="Y585" s="640"/>
      <c r="Z585" s="640"/>
      <c r="AA585" s="640"/>
      <c r="AB585" s="640"/>
      <c r="AC585" s="640"/>
      <c r="AD585" s="640"/>
      <c r="AE585" s="641"/>
      <c r="AF585" s="635" t="s">
        <v>2</v>
      </c>
      <c r="AG585" s="636"/>
      <c r="AH585" s="636"/>
      <c r="AI585" s="637"/>
      <c r="AJ585" s="504">
        <f>SUM(AJ583:AR584)</f>
        <v>0</v>
      </c>
      <c r="AK585" s="505"/>
      <c r="AL585" s="505"/>
      <c r="AM585" s="505"/>
      <c r="AN585" s="505"/>
      <c r="AO585" s="505"/>
      <c r="AP585" s="506"/>
    </row>
    <row r="586" spans="2:42" ht="6.75" customHeight="1">
      <c r="B586" s="625" t="s">
        <v>23</v>
      </c>
      <c r="C586" s="626"/>
      <c r="D586" s="626"/>
      <c r="E586" s="626"/>
      <c r="F586" s="627"/>
      <c r="G586" s="619">
        <f>'請求入力欄'!D597</f>
        <v>0</v>
      </c>
      <c r="H586" s="620"/>
      <c r="I586" s="620"/>
      <c r="J586" s="620"/>
      <c r="K586" s="620"/>
      <c r="L586" s="620"/>
      <c r="M586" s="620"/>
      <c r="N586" s="620"/>
      <c r="O586" s="620"/>
      <c r="P586" s="621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38"/>
      <c r="AD586" s="631"/>
      <c r="AE586" s="632"/>
      <c r="AF586" s="635"/>
      <c r="AG586" s="636"/>
      <c r="AH586" s="636"/>
      <c r="AI586" s="637"/>
      <c r="AJ586" s="507"/>
      <c r="AK586" s="508"/>
      <c r="AL586" s="508"/>
      <c r="AM586" s="508"/>
      <c r="AN586" s="508"/>
      <c r="AO586" s="508"/>
      <c r="AP586" s="509"/>
    </row>
    <row r="587" spans="2:42" ht="17.25" customHeight="1">
      <c r="B587" s="625"/>
      <c r="C587" s="628"/>
      <c r="D587" s="628"/>
      <c r="E587" s="628"/>
      <c r="F587" s="629"/>
      <c r="G587" s="622"/>
      <c r="H587" s="623"/>
      <c r="I587" s="623"/>
      <c r="J587" s="623"/>
      <c r="K587" s="623"/>
      <c r="L587" s="623"/>
      <c r="M587" s="623"/>
      <c r="N587" s="623"/>
      <c r="O587" s="623"/>
      <c r="P587" s="624"/>
      <c r="Q587" s="4"/>
      <c r="R587" s="4"/>
      <c r="S587" s="4"/>
      <c r="T587" s="4" t="s">
        <v>22</v>
      </c>
      <c r="U587" s="4"/>
      <c r="V587" s="4"/>
      <c r="W587" s="4"/>
      <c r="X587" s="4"/>
      <c r="Y587" s="642">
        <f>'請求入力欄'!L595</f>
      </c>
      <c r="Z587" s="642"/>
      <c r="AA587" s="642"/>
      <c r="AB587" s="4" t="s">
        <v>68</v>
      </c>
      <c r="AC587" s="38"/>
      <c r="AD587" s="633"/>
      <c r="AE587" s="634"/>
      <c r="AF587" s="522" t="s">
        <v>3</v>
      </c>
      <c r="AG587" s="523"/>
      <c r="AH587" s="523"/>
      <c r="AI587" s="524"/>
      <c r="AJ587" s="465">
        <f>IF(V584="",0,V584-AJ585)</f>
        <v>0</v>
      </c>
      <c r="AK587" s="466"/>
      <c r="AL587" s="466"/>
      <c r="AM587" s="466"/>
      <c r="AN587" s="466"/>
      <c r="AO587" s="466"/>
      <c r="AP587" s="467"/>
    </row>
    <row r="588" spans="2:42" ht="10.5">
      <c r="B588" s="644" t="s">
        <v>21</v>
      </c>
      <c r="C588" s="616"/>
      <c r="D588" s="616"/>
      <c r="E588" s="616" t="s">
        <v>20</v>
      </c>
      <c r="F588" s="616"/>
      <c r="G588" s="616"/>
      <c r="H588" s="616"/>
      <c r="I588" s="616"/>
      <c r="J588" s="616"/>
      <c r="K588" s="616"/>
      <c r="L588" s="616"/>
      <c r="M588" s="616"/>
      <c r="N588" s="616"/>
      <c r="O588" s="616"/>
      <c r="P588" s="645"/>
      <c r="Q588" s="646" t="s">
        <v>19</v>
      </c>
      <c r="R588" s="647"/>
      <c r="S588" s="647"/>
      <c r="T588" s="647"/>
      <c r="U588" s="648" t="s">
        <v>18</v>
      </c>
      <c r="V588" s="648"/>
      <c r="W588" s="648"/>
      <c r="X588" s="648"/>
      <c r="Y588" s="615" t="s">
        <v>16</v>
      </c>
      <c r="Z588" s="616"/>
      <c r="AA588" s="616"/>
      <c r="AB588" s="617"/>
      <c r="AC588" s="617"/>
      <c r="AD588" s="617"/>
      <c r="AE588" s="617"/>
      <c r="AF588" s="616"/>
      <c r="AG588" s="618"/>
      <c r="AH588" s="192"/>
      <c r="AI588" s="4" t="s">
        <v>17</v>
      </c>
      <c r="AJ588" s="5"/>
      <c r="AK588" s="5"/>
      <c r="AL588" s="5"/>
      <c r="AM588" s="5"/>
      <c r="AN588" s="5"/>
      <c r="AO588" s="5"/>
      <c r="AP588" s="46"/>
    </row>
    <row r="589" spans="2:42" ht="18" customHeight="1">
      <c r="B589" s="592">
        <f>+IF('請求入力欄'!D586="","",'請求入力欄'!D586)</f>
      </c>
      <c r="C589" s="593"/>
      <c r="D589" s="594"/>
      <c r="E589" s="204"/>
      <c r="F589" s="601">
        <f>+IF('請求入力欄'!K586="","",'請求入力欄'!K586)</f>
      </c>
      <c r="G589" s="601"/>
      <c r="H589" s="601"/>
      <c r="I589" s="601"/>
      <c r="J589" s="601"/>
      <c r="K589" s="601"/>
      <c r="L589" s="601"/>
      <c r="M589" s="601"/>
      <c r="N589" s="601"/>
      <c r="O589" s="601"/>
      <c r="P589" s="205"/>
      <c r="Q589" s="602">
        <f>+IF('請求入力欄'!L586="","",'請求入力欄'!L586)</f>
      </c>
      <c r="R589" s="598"/>
      <c r="S589" s="598"/>
      <c r="T589" s="598"/>
      <c r="U589" s="595">
        <f>+IF('請求入力欄'!M586="","",'請求入力欄'!M586)</f>
      </c>
      <c r="V589" s="595"/>
      <c r="W589" s="595"/>
      <c r="X589" s="596"/>
      <c r="Y589" s="548">
        <f>+IF('請求入力欄'!N586="","",'請求入力欄'!N586)</f>
      </c>
      <c r="Z589" s="549"/>
      <c r="AA589" s="549"/>
      <c r="AB589" s="549"/>
      <c r="AC589" s="549"/>
      <c r="AD589" s="549"/>
      <c r="AE589" s="549"/>
      <c r="AF589" s="549"/>
      <c r="AG589" s="550"/>
      <c r="AH589" s="48"/>
      <c r="AI589" s="127"/>
      <c r="AJ589" s="127"/>
      <c r="AK589" s="127"/>
      <c r="AL589" s="127"/>
      <c r="AM589" s="127"/>
      <c r="AN589" s="127"/>
      <c r="AO589" s="127"/>
      <c r="AP589" s="47"/>
    </row>
    <row r="590" spans="2:42" ht="18" customHeight="1">
      <c r="B590" s="592">
        <f>+IF('請求入力欄'!D587="","",'請求入力欄'!D587)</f>
      </c>
      <c r="C590" s="593"/>
      <c r="D590" s="594"/>
      <c r="E590" s="204"/>
      <c r="F590" s="601">
        <f>+IF('請求入力欄'!K587="","",'請求入力欄'!K587)</f>
      </c>
      <c r="G590" s="601"/>
      <c r="H590" s="601"/>
      <c r="I590" s="601"/>
      <c r="J590" s="601"/>
      <c r="K590" s="601"/>
      <c r="L590" s="601"/>
      <c r="M590" s="601"/>
      <c r="N590" s="601"/>
      <c r="O590" s="601"/>
      <c r="P590" s="205"/>
      <c r="Q590" s="597">
        <f>+IF('請求入力欄'!L587="","",'請求入力欄'!L587)</f>
      </c>
      <c r="R590" s="598"/>
      <c r="S590" s="598"/>
      <c r="T590" s="598"/>
      <c r="U590" s="595">
        <f>+IF('請求入力欄'!M587="","",'請求入力欄'!M587)</f>
      </c>
      <c r="V590" s="595"/>
      <c r="W590" s="595"/>
      <c r="X590" s="596"/>
      <c r="Y590" s="548">
        <f>+IF('請求入力欄'!N587="","",'請求入力欄'!N587)</f>
      </c>
      <c r="Z590" s="549"/>
      <c r="AA590" s="549"/>
      <c r="AB590" s="549"/>
      <c r="AC590" s="549"/>
      <c r="AD590" s="549"/>
      <c r="AE590" s="549"/>
      <c r="AF590" s="549"/>
      <c r="AG590" s="550"/>
      <c r="AH590" s="48"/>
      <c r="AI590" s="127"/>
      <c r="AJ590" s="127"/>
      <c r="AK590" s="127"/>
      <c r="AL590" s="127"/>
      <c r="AM590" s="127"/>
      <c r="AN590" s="127"/>
      <c r="AO590" s="127"/>
      <c r="AP590" s="47"/>
    </row>
    <row r="591" spans="2:42" ht="18" customHeight="1">
      <c r="B591" s="592">
        <f>+IF('請求入力欄'!D588="","",'請求入力欄'!D588)</f>
      </c>
      <c r="C591" s="593"/>
      <c r="D591" s="594"/>
      <c r="E591" s="204"/>
      <c r="F591" s="601">
        <f>+IF('請求入力欄'!K588="","",'請求入力欄'!K588)</f>
      </c>
      <c r="G591" s="601"/>
      <c r="H591" s="601"/>
      <c r="I591" s="601"/>
      <c r="J591" s="601"/>
      <c r="K591" s="601"/>
      <c r="L591" s="601"/>
      <c r="M591" s="601"/>
      <c r="N591" s="601"/>
      <c r="O591" s="601"/>
      <c r="P591" s="205"/>
      <c r="Q591" s="597">
        <f>+IF('請求入力欄'!L588="","",'請求入力欄'!L588)</f>
      </c>
      <c r="R591" s="598"/>
      <c r="S591" s="598"/>
      <c r="T591" s="598"/>
      <c r="U591" s="595">
        <f>+IF('請求入力欄'!M588="","",'請求入力欄'!M588)</f>
      </c>
      <c r="V591" s="595"/>
      <c r="W591" s="595"/>
      <c r="X591" s="596"/>
      <c r="Y591" s="548">
        <f>+IF('請求入力欄'!N588="","",'請求入力欄'!N588)</f>
      </c>
      <c r="Z591" s="549"/>
      <c r="AA591" s="549"/>
      <c r="AB591" s="549"/>
      <c r="AC591" s="549"/>
      <c r="AD591" s="549"/>
      <c r="AE591" s="549"/>
      <c r="AF591" s="549"/>
      <c r="AG591" s="550"/>
      <c r="AH591" s="48"/>
      <c r="AI591" s="127"/>
      <c r="AJ591" s="127"/>
      <c r="AK591" s="127"/>
      <c r="AL591" s="127"/>
      <c r="AM591" s="127"/>
      <c r="AN591" s="127"/>
      <c r="AO591" s="127"/>
      <c r="AP591" s="47"/>
    </row>
    <row r="592" spans="2:42" ht="18" customHeight="1">
      <c r="B592" s="592">
        <f>+IF('請求入力欄'!D589="","",'請求入力欄'!D589)</f>
      </c>
      <c r="C592" s="593"/>
      <c r="D592" s="594"/>
      <c r="E592" s="204"/>
      <c r="F592" s="601">
        <f>+IF('請求入力欄'!K589="","",'請求入力欄'!K589)</f>
      </c>
      <c r="G592" s="601"/>
      <c r="H592" s="601"/>
      <c r="I592" s="601"/>
      <c r="J592" s="601"/>
      <c r="K592" s="601"/>
      <c r="L592" s="601"/>
      <c r="M592" s="601"/>
      <c r="N592" s="601"/>
      <c r="O592" s="601"/>
      <c r="P592" s="205"/>
      <c r="Q592" s="597">
        <f>+IF('請求入力欄'!L589="","",'請求入力欄'!L589)</f>
      </c>
      <c r="R592" s="598"/>
      <c r="S592" s="598"/>
      <c r="T592" s="598"/>
      <c r="U592" s="595">
        <f>+IF('請求入力欄'!M589="","",'請求入力欄'!M589)</f>
      </c>
      <c r="V592" s="595"/>
      <c r="W592" s="595"/>
      <c r="X592" s="596"/>
      <c r="Y592" s="548">
        <f>+IF('請求入力欄'!N589="","",'請求入力欄'!N589)</f>
      </c>
      <c r="Z592" s="549"/>
      <c r="AA592" s="549"/>
      <c r="AB592" s="549"/>
      <c r="AC592" s="549"/>
      <c r="AD592" s="549"/>
      <c r="AE592" s="549"/>
      <c r="AF592" s="549"/>
      <c r="AG592" s="550"/>
      <c r="AH592" s="48"/>
      <c r="AI592" s="127"/>
      <c r="AJ592" s="127"/>
      <c r="AK592" s="127"/>
      <c r="AL592" s="127"/>
      <c r="AM592" s="127"/>
      <c r="AN592" s="127"/>
      <c r="AO592" s="127"/>
      <c r="AP592" s="47"/>
    </row>
    <row r="593" spans="2:42" ht="18" customHeight="1">
      <c r="B593" s="592">
        <f>+IF('請求入力欄'!D590="","",'請求入力欄'!D590)</f>
      </c>
      <c r="C593" s="593"/>
      <c r="D593" s="594"/>
      <c r="E593" s="204"/>
      <c r="F593" s="601">
        <f>+IF('請求入力欄'!K590="","",'請求入力欄'!K590)</f>
      </c>
      <c r="G593" s="601"/>
      <c r="H593" s="601"/>
      <c r="I593" s="601"/>
      <c r="J593" s="601"/>
      <c r="K593" s="601"/>
      <c r="L593" s="601"/>
      <c r="M593" s="601"/>
      <c r="N593" s="601"/>
      <c r="O593" s="601"/>
      <c r="P593" s="205"/>
      <c r="Q593" s="597">
        <f>+IF('請求入力欄'!L590="","",'請求入力欄'!L590)</f>
      </c>
      <c r="R593" s="598"/>
      <c r="S593" s="598"/>
      <c r="T593" s="598"/>
      <c r="U593" s="595">
        <f>+IF('請求入力欄'!M590="","",'請求入力欄'!M590)</f>
      </c>
      <c r="V593" s="595"/>
      <c r="W593" s="595"/>
      <c r="X593" s="596"/>
      <c r="Y593" s="548">
        <f>+IF('請求入力欄'!N590="","",'請求入力欄'!N590)</f>
      </c>
      <c r="Z593" s="549"/>
      <c r="AA593" s="549"/>
      <c r="AB593" s="549"/>
      <c r="AC593" s="549"/>
      <c r="AD593" s="549"/>
      <c r="AE593" s="549"/>
      <c r="AF593" s="549"/>
      <c r="AG593" s="550"/>
      <c r="AH593" s="48"/>
      <c r="AI593" s="127"/>
      <c r="AJ593" s="127"/>
      <c r="AK593" s="127"/>
      <c r="AL593" s="127"/>
      <c r="AM593" s="127"/>
      <c r="AN593" s="127"/>
      <c r="AO593" s="127"/>
      <c r="AP593" s="47"/>
    </row>
    <row r="594" spans="2:42" ht="18" customHeight="1">
      <c r="B594" s="592">
        <f>+IF('請求入力欄'!D591="","",'請求入力欄'!D591)</f>
      </c>
      <c r="C594" s="593"/>
      <c r="D594" s="594"/>
      <c r="E594" s="204"/>
      <c r="F594" s="601">
        <f>+IF('請求入力欄'!K591="","",'請求入力欄'!K591)</f>
      </c>
      <c r="G594" s="601"/>
      <c r="H594" s="601"/>
      <c r="I594" s="601"/>
      <c r="J594" s="601"/>
      <c r="K594" s="601"/>
      <c r="L594" s="601"/>
      <c r="M594" s="601"/>
      <c r="N594" s="601"/>
      <c r="O594" s="601"/>
      <c r="P594" s="205"/>
      <c r="Q594" s="597">
        <f>+IF('請求入力欄'!L591="","",'請求入力欄'!L591)</f>
      </c>
      <c r="R594" s="598"/>
      <c r="S594" s="598"/>
      <c r="T594" s="598"/>
      <c r="U594" s="595">
        <f>+IF('請求入力欄'!M591="","",'請求入力欄'!M591)</f>
      </c>
      <c r="V594" s="595"/>
      <c r="W594" s="595"/>
      <c r="X594" s="596"/>
      <c r="Y594" s="548">
        <f>+IF('請求入力欄'!N591="","",'請求入力欄'!N591)</f>
      </c>
      <c r="Z594" s="549"/>
      <c r="AA594" s="549"/>
      <c r="AB594" s="549"/>
      <c r="AC594" s="549"/>
      <c r="AD594" s="549"/>
      <c r="AE594" s="549"/>
      <c r="AF594" s="549"/>
      <c r="AG594" s="550"/>
      <c r="AH594" s="48"/>
      <c r="AI594" s="127"/>
      <c r="AJ594" s="127"/>
      <c r="AK594" s="127"/>
      <c r="AL594" s="127"/>
      <c r="AM594" s="127"/>
      <c r="AN594" s="127"/>
      <c r="AO594" s="127"/>
      <c r="AP594" s="47"/>
    </row>
    <row r="595" spans="2:42" ht="18" customHeight="1">
      <c r="B595" s="592">
        <f>+IF('請求入力欄'!D592="","",'請求入力欄'!D592)</f>
      </c>
      <c r="C595" s="593"/>
      <c r="D595" s="594"/>
      <c r="E595" s="204"/>
      <c r="F595" s="601">
        <f>+IF('請求入力欄'!K592="","",'請求入力欄'!K592)</f>
      </c>
      <c r="G595" s="601"/>
      <c r="H595" s="601"/>
      <c r="I595" s="601"/>
      <c r="J595" s="601"/>
      <c r="K595" s="601"/>
      <c r="L595" s="601"/>
      <c r="M595" s="601"/>
      <c r="N595" s="601"/>
      <c r="O595" s="601"/>
      <c r="P595" s="205"/>
      <c r="Q595" s="597">
        <f>+IF('請求入力欄'!L592="","",'請求入力欄'!L592)</f>
      </c>
      <c r="R595" s="598"/>
      <c r="S595" s="598"/>
      <c r="T595" s="598"/>
      <c r="U595" s="595">
        <f>+IF('請求入力欄'!M592="","",'請求入力欄'!M592)</f>
      </c>
      <c r="V595" s="595"/>
      <c r="W595" s="595"/>
      <c r="X595" s="596"/>
      <c r="Y595" s="548">
        <f>+IF('請求入力欄'!N592="","",'請求入力欄'!N592)</f>
      </c>
      <c r="Z595" s="549"/>
      <c r="AA595" s="549"/>
      <c r="AB595" s="549"/>
      <c r="AC595" s="549"/>
      <c r="AD595" s="549"/>
      <c r="AE595" s="549"/>
      <c r="AF595" s="549"/>
      <c r="AG595" s="550"/>
      <c r="AH595" s="48"/>
      <c r="AI595" s="127"/>
      <c r="AJ595" s="127"/>
      <c r="AK595" s="127"/>
      <c r="AL595" s="127"/>
      <c r="AM595" s="127"/>
      <c r="AN595" s="127"/>
      <c r="AO595" s="127"/>
      <c r="AP595" s="47"/>
    </row>
    <row r="596" spans="2:42" ht="18" customHeight="1">
      <c r="B596" s="592">
        <f>+IF('請求入力欄'!D593="","",'請求入力欄'!D593)</f>
      </c>
      <c r="C596" s="593"/>
      <c r="D596" s="594"/>
      <c r="E596" s="206"/>
      <c r="F596" s="601">
        <f>+IF('請求入力欄'!K593="","",'請求入力欄'!K593)</f>
      </c>
      <c r="G596" s="601"/>
      <c r="H596" s="601"/>
      <c r="I596" s="601"/>
      <c r="J596" s="601"/>
      <c r="K596" s="601"/>
      <c r="L596" s="601"/>
      <c r="M596" s="601"/>
      <c r="N596" s="601"/>
      <c r="O596" s="601"/>
      <c r="P596" s="207"/>
      <c r="Q596" s="597">
        <f>+IF('請求入力欄'!L593="","",'請求入力欄'!L593)</f>
      </c>
      <c r="R596" s="598"/>
      <c r="S596" s="598"/>
      <c r="T596" s="598"/>
      <c r="U596" s="595">
        <f>+IF('請求入力欄'!M593="","",'請求入力欄'!M593)</f>
      </c>
      <c r="V596" s="595"/>
      <c r="W596" s="595"/>
      <c r="X596" s="596"/>
      <c r="Y596" s="548">
        <f>+IF('請求入力欄'!N593="","",'請求入力欄'!N593)</f>
      </c>
      <c r="Z596" s="549"/>
      <c r="AA596" s="549"/>
      <c r="AB596" s="549"/>
      <c r="AC596" s="549"/>
      <c r="AD596" s="549"/>
      <c r="AE596" s="549"/>
      <c r="AF596" s="549"/>
      <c r="AG596" s="550"/>
      <c r="AH596" s="54"/>
      <c r="AI596" s="4"/>
      <c r="AJ596" s="4"/>
      <c r="AK596" s="4"/>
      <c r="AL596" s="4"/>
      <c r="AM596" s="4"/>
      <c r="AN596" s="4"/>
      <c r="AO596" s="4"/>
      <c r="AP596" s="45"/>
    </row>
    <row r="597" spans="2:42" ht="18" customHeight="1">
      <c r="B597" s="592">
        <f>+IF('請求入力欄'!D594="","",'請求入力欄'!D594)</f>
      </c>
      <c r="C597" s="593"/>
      <c r="D597" s="594"/>
      <c r="E597" s="204"/>
      <c r="F597" s="601">
        <f>+IF('請求入力欄'!K594="","",'請求入力欄'!K594)</f>
      </c>
      <c r="G597" s="601"/>
      <c r="H597" s="601"/>
      <c r="I597" s="601"/>
      <c r="J597" s="601"/>
      <c r="K597" s="601"/>
      <c r="L597" s="601"/>
      <c r="M597" s="601"/>
      <c r="N597" s="601"/>
      <c r="O597" s="601"/>
      <c r="P597" s="205"/>
      <c r="Q597" s="597">
        <f>+IF('請求入力欄'!L594="","",'請求入力欄'!L594)</f>
      </c>
      <c r="R597" s="598"/>
      <c r="S597" s="598"/>
      <c r="T597" s="598"/>
      <c r="U597" s="595">
        <f>+IF('請求入力欄'!M594="","",'請求入力欄'!M594)</f>
      </c>
      <c r="V597" s="595"/>
      <c r="W597" s="595"/>
      <c r="X597" s="596"/>
      <c r="Y597" s="548">
        <f>+IF('請求入力欄'!N594="","",'請求入力欄'!N594)</f>
      </c>
      <c r="Z597" s="549"/>
      <c r="AA597" s="549"/>
      <c r="AB597" s="549"/>
      <c r="AC597" s="549"/>
      <c r="AD597" s="549"/>
      <c r="AE597" s="549"/>
      <c r="AF597" s="549"/>
      <c r="AG597" s="550"/>
      <c r="AH597" s="48"/>
      <c r="AI597" s="127"/>
      <c r="AJ597" s="127"/>
      <c r="AK597" s="127"/>
      <c r="AL597" s="127"/>
      <c r="AM597" s="127"/>
      <c r="AN597" s="127"/>
      <c r="AO597" s="127"/>
      <c r="AP597" s="47"/>
    </row>
    <row r="598" spans="2:42" ht="26.25" customHeight="1">
      <c r="B598" s="40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442" t="s">
        <v>248</v>
      </c>
      <c r="R598" s="443"/>
      <c r="S598" s="443"/>
      <c r="T598" s="444"/>
      <c r="U598" s="51" t="s">
        <v>2</v>
      </c>
      <c r="V598" s="52"/>
      <c r="W598" s="52"/>
      <c r="X598" s="53"/>
      <c r="Y598" s="490">
        <f>SUM(Y589:AG597)</f>
        <v>0</v>
      </c>
      <c r="Z598" s="491"/>
      <c r="AA598" s="491"/>
      <c r="AB598" s="491"/>
      <c r="AC598" s="491"/>
      <c r="AD598" s="491"/>
      <c r="AE598" s="491"/>
      <c r="AF598" s="491"/>
      <c r="AG598" s="492"/>
      <c r="AH598" s="496" t="s">
        <v>32</v>
      </c>
      <c r="AI598" s="496"/>
      <c r="AJ598" s="496"/>
      <c r="AK598" s="496"/>
      <c r="AL598" s="496"/>
      <c r="AM598" s="496"/>
      <c r="AN598" s="496"/>
      <c r="AO598" s="496"/>
      <c r="AP598" s="497"/>
    </row>
    <row r="599" spans="2:42" ht="26.25" customHeight="1" thickBot="1">
      <c r="B599" s="41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"/>
      <c r="N599" s="4"/>
      <c r="O599" s="4"/>
      <c r="P599" s="4"/>
      <c r="Q599" s="261"/>
      <c r="R599" s="445">
        <f>'請求入力欄'!K596</f>
        <v>0.08</v>
      </c>
      <c r="S599" s="445"/>
      <c r="T599" s="446"/>
      <c r="U599" s="72" t="s">
        <v>29</v>
      </c>
      <c r="V599" s="73"/>
      <c r="W599" s="73"/>
      <c r="X599" s="74"/>
      <c r="Y599" s="493">
        <f>ROUNDDOWN(Y598*R599,0)</f>
        <v>0</v>
      </c>
      <c r="Z599" s="494"/>
      <c r="AA599" s="494"/>
      <c r="AB599" s="494"/>
      <c r="AC599" s="494"/>
      <c r="AD599" s="494"/>
      <c r="AE599" s="494"/>
      <c r="AF599" s="494"/>
      <c r="AG599" s="495"/>
      <c r="AH599" s="498">
        <f>SUM(Y598:AG599)</f>
        <v>0</v>
      </c>
      <c r="AI599" s="499"/>
      <c r="AJ599" s="499"/>
      <c r="AK599" s="499"/>
      <c r="AL599" s="499"/>
      <c r="AM599" s="499"/>
      <c r="AN599" s="499"/>
      <c r="AO599" s="499"/>
      <c r="AP599" s="500"/>
    </row>
    <row r="600" spans="2:42" ht="17.25" customHeight="1" thickTop="1">
      <c r="B600" s="568" t="s">
        <v>27</v>
      </c>
      <c r="C600" s="39"/>
      <c r="D600" s="4"/>
      <c r="E600" s="4"/>
      <c r="F600" s="4"/>
      <c r="G600" s="4"/>
      <c r="H600" s="4"/>
      <c r="I600" s="4"/>
      <c r="J600" s="4"/>
      <c r="K600" s="4"/>
      <c r="L600" s="4"/>
      <c r="M600" s="569" t="s">
        <v>28</v>
      </c>
      <c r="N600" s="570"/>
      <c r="O600" s="570"/>
      <c r="P600" s="570"/>
      <c r="Q600" s="570"/>
      <c r="R600" s="570"/>
      <c r="S600" s="570"/>
      <c r="T600" s="570"/>
      <c r="U600" s="570"/>
      <c r="V600" s="570" t="s">
        <v>29</v>
      </c>
      <c r="W600" s="570"/>
      <c r="X600" s="570"/>
      <c r="Y600" s="571"/>
      <c r="Z600" s="571"/>
      <c r="AA600" s="571"/>
      <c r="AB600" s="571"/>
      <c r="AC600" s="572"/>
      <c r="AD600" s="573" t="s">
        <v>30</v>
      </c>
      <c r="AE600" s="574"/>
      <c r="AF600" s="574"/>
      <c r="AG600" s="575"/>
      <c r="AH600" s="44"/>
      <c r="AI600" s="43"/>
      <c r="AJ600" s="60"/>
      <c r="AK600" s="132"/>
      <c r="AL600" s="43"/>
      <c r="AM600" s="60"/>
      <c r="AN600" s="132"/>
      <c r="AO600" s="59"/>
      <c r="AP600" s="60"/>
    </row>
    <row r="601" spans="2:42" ht="17.25" customHeight="1">
      <c r="B601" s="568"/>
      <c r="C601" s="14"/>
      <c r="D601" s="6"/>
      <c r="E601" s="6" t="s">
        <v>22</v>
      </c>
      <c r="F601" s="6"/>
      <c r="G601" s="6"/>
      <c r="H601" s="6"/>
      <c r="I601" s="6"/>
      <c r="J601" s="6"/>
      <c r="K601" s="6"/>
      <c r="L601" s="6" t="s">
        <v>24</v>
      </c>
      <c r="M601" s="576"/>
      <c r="N601" s="447"/>
      <c r="O601" s="512"/>
      <c r="P601" s="514"/>
      <c r="Q601" s="447"/>
      <c r="R601" s="512"/>
      <c r="S601" s="514"/>
      <c r="T601" s="447"/>
      <c r="U601" s="512"/>
      <c r="V601" s="514"/>
      <c r="W601" s="512"/>
      <c r="X601" s="514"/>
      <c r="Y601" s="447"/>
      <c r="Z601" s="512"/>
      <c r="AA601" s="514"/>
      <c r="AB601" s="447"/>
      <c r="AC601" s="533"/>
      <c r="AD601" s="578" t="s">
        <v>31</v>
      </c>
      <c r="AE601" s="579"/>
      <c r="AF601" s="579"/>
      <c r="AG601" s="580"/>
      <c r="AH601" s="35"/>
      <c r="AI601" s="79"/>
      <c r="AJ601" s="61"/>
      <c r="AK601" s="133"/>
      <c r="AL601" s="79"/>
      <c r="AM601" s="61"/>
      <c r="AN601" s="133"/>
      <c r="AO601" s="79"/>
      <c r="AP601" s="61"/>
    </row>
    <row r="602" spans="2:42" ht="17.25" customHeight="1" thickBot="1">
      <c r="B602" s="568"/>
      <c r="C602" s="126" t="s">
        <v>80</v>
      </c>
      <c r="D602" s="5"/>
      <c r="E602" s="5"/>
      <c r="F602" s="5"/>
      <c r="G602" s="5"/>
      <c r="H602" s="5"/>
      <c r="I602" s="5"/>
      <c r="J602" s="5"/>
      <c r="K602" s="5"/>
      <c r="L602" s="5"/>
      <c r="M602" s="577"/>
      <c r="N602" s="448"/>
      <c r="O602" s="513"/>
      <c r="P602" s="515"/>
      <c r="Q602" s="448"/>
      <c r="R602" s="513"/>
      <c r="S602" s="515"/>
      <c r="T602" s="448"/>
      <c r="U602" s="513"/>
      <c r="V602" s="515"/>
      <c r="W602" s="513"/>
      <c r="X602" s="515"/>
      <c r="Y602" s="448"/>
      <c r="Z602" s="513"/>
      <c r="AA602" s="515"/>
      <c r="AB602" s="448"/>
      <c r="AC602" s="534"/>
      <c r="AD602" s="581" t="s">
        <v>2</v>
      </c>
      <c r="AE602" s="582"/>
      <c r="AF602" s="582"/>
      <c r="AG602" s="583"/>
      <c r="AH602" s="35"/>
      <c r="AI602" s="79"/>
      <c r="AJ602" s="61"/>
      <c r="AK602" s="133"/>
      <c r="AL602" s="79"/>
      <c r="AM602" s="61"/>
      <c r="AN602" s="133"/>
      <c r="AO602" s="79"/>
      <c r="AP602" s="61"/>
    </row>
    <row r="603" spans="2:42" ht="17.25" customHeight="1">
      <c r="B603" s="568"/>
      <c r="C603" s="34"/>
      <c r="D603" s="4"/>
      <c r="E603" s="4"/>
      <c r="F603" s="4"/>
      <c r="G603" s="4"/>
      <c r="H603" s="4"/>
      <c r="I603" s="4"/>
      <c r="J603" s="4"/>
      <c r="K603" s="4"/>
      <c r="L603" s="55"/>
      <c r="M603" s="584" t="s">
        <v>42</v>
      </c>
      <c r="N603" s="585"/>
      <c r="O603" s="585"/>
      <c r="P603" s="585"/>
      <c r="Q603" s="586" t="s">
        <v>43</v>
      </c>
      <c r="R603" s="587"/>
      <c r="S603" s="587"/>
      <c r="T603" s="587"/>
      <c r="U603" s="588" t="s">
        <v>52</v>
      </c>
      <c r="V603" s="587"/>
      <c r="W603" s="587"/>
      <c r="X603" s="587"/>
      <c r="Y603" s="587"/>
      <c r="Z603" s="587"/>
      <c r="AA603" s="587"/>
      <c r="AB603" s="587"/>
      <c r="AC603" s="587"/>
      <c r="AD603" s="589" t="s">
        <v>3</v>
      </c>
      <c r="AE603" s="590"/>
      <c r="AF603" s="590"/>
      <c r="AG603" s="591"/>
      <c r="AH603" s="58"/>
      <c r="AI603" s="57"/>
      <c r="AJ603" s="62"/>
      <c r="AK603" s="134"/>
      <c r="AL603" s="57"/>
      <c r="AM603" s="62"/>
      <c r="AN603" s="134"/>
      <c r="AO603" s="57"/>
      <c r="AP603" s="62"/>
    </row>
    <row r="604" spans="2:42" ht="19.5" customHeight="1">
      <c r="B604" s="563" t="s">
        <v>21</v>
      </c>
      <c r="C604" s="564"/>
      <c r="D604" s="565"/>
      <c r="E604" s="551" t="s">
        <v>16</v>
      </c>
      <c r="F604" s="552"/>
      <c r="G604" s="552"/>
      <c r="H604" s="552"/>
      <c r="I604" s="552"/>
      <c r="J604" s="552"/>
      <c r="K604" s="552"/>
      <c r="L604" s="552"/>
      <c r="M604" s="553" t="s">
        <v>44</v>
      </c>
      <c r="N604" s="554"/>
      <c r="O604" s="554"/>
      <c r="P604" s="554"/>
      <c r="Q604" s="555"/>
      <c r="R604" s="525"/>
      <c r="S604" s="525"/>
      <c r="T604" s="525"/>
      <c r="U604" s="559" t="s">
        <v>53</v>
      </c>
      <c r="V604" s="525"/>
      <c r="W604" s="525"/>
      <c r="X604" s="525"/>
      <c r="Y604" s="510"/>
      <c r="Z604" s="511"/>
      <c r="AA604" s="511"/>
      <c r="AB604" s="511"/>
      <c r="AC604" s="511"/>
      <c r="AD604" s="529">
        <v>4120</v>
      </c>
      <c r="AE604" s="530"/>
      <c r="AF604" s="530"/>
      <c r="AG604" s="531" t="s">
        <v>60</v>
      </c>
      <c r="AH604" s="531"/>
      <c r="AI604" s="531"/>
      <c r="AJ604" s="532"/>
      <c r="AK604" s="56"/>
      <c r="AL604" s="33"/>
      <c r="AM604" s="33"/>
      <c r="AN604" s="33"/>
      <c r="AO604" s="33"/>
      <c r="AP604" s="63"/>
    </row>
    <row r="605" spans="2:42" ht="19.5" customHeight="1">
      <c r="B605" s="551"/>
      <c r="C605" s="552"/>
      <c r="D605" s="552"/>
      <c r="E605" s="70"/>
      <c r="F605" s="130"/>
      <c r="G605" s="130"/>
      <c r="H605" s="130"/>
      <c r="I605" s="130"/>
      <c r="J605" s="130"/>
      <c r="K605" s="130"/>
      <c r="L605" s="50"/>
      <c r="M605" s="553" t="s">
        <v>45</v>
      </c>
      <c r="N605" s="554"/>
      <c r="O605" s="554"/>
      <c r="P605" s="554"/>
      <c r="Q605" s="555"/>
      <c r="R605" s="525"/>
      <c r="S605" s="525"/>
      <c r="T605" s="525"/>
      <c r="U605" s="559" t="s">
        <v>54</v>
      </c>
      <c r="V605" s="525"/>
      <c r="W605" s="525"/>
      <c r="X605" s="525"/>
      <c r="Y605" s="510"/>
      <c r="Z605" s="511"/>
      <c r="AA605" s="511"/>
      <c r="AB605" s="511"/>
      <c r="AC605" s="511"/>
      <c r="AD605" s="538">
        <v>4140</v>
      </c>
      <c r="AE605" s="539"/>
      <c r="AF605" s="539"/>
      <c r="AG605" s="470" t="s">
        <v>61</v>
      </c>
      <c r="AH605" s="470"/>
      <c r="AI605" s="470"/>
      <c r="AJ605" s="471"/>
      <c r="AK605" s="15"/>
      <c r="AL605" s="16"/>
      <c r="AM605" s="16"/>
      <c r="AN605" s="16"/>
      <c r="AO605" s="16"/>
      <c r="AP605" s="64"/>
    </row>
    <row r="606" spans="2:42" ht="19.5" customHeight="1">
      <c r="B606" s="551"/>
      <c r="C606" s="552"/>
      <c r="D606" s="552"/>
      <c r="E606" s="70"/>
      <c r="F606" s="130"/>
      <c r="G606" s="130"/>
      <c r="H606" s="130"/>
      <c r="I606" s="130"/>
      <c r="J606" s="130"/>
      <c r="K606" s="130"/>
      <c r="L606" s="50"/>
      <c r="M606" s="553" t="s">
        <v>46</v>
      </c>
      <c r="N606" s="554"/>
      <c r="O606" s="554"/>
      <c r="P606" s="554"/>
      <c r="Q606" s="555"/>
      <c r="R606" s="525"/>
      <c r="S606" s="525"/>
      <c r="T606" s="525"/>
      <c r="U606" s="559" t="s">
        <v>55</v>
      </c>
      <c r="V606" s="525"/>
      <c r="W606" s="525"/>
      <c r="X606" s="525"/>
      <c r="Y606" s="510"/>
      <c r="Z606" s="511"/>
      <c r="AA606" s="511"/>
      <c r="AB606" s="511"/>
      <c r="AC606" s="511"/>
      <c r="AD606" s="566">
        <v>4150</v>
      </c>
      <c r="AE606" s="567"/>
      <c r="AF606" s="567"/>
      <c r="AG606" s="472" t="s">
        <v>62</v>
      </c>
      <c r="AH606" s="472"/>
      <c r="AI606" s="472"/>
      <c r="AJ606" s="473"/>
      <c r="AK606" s="17"/>
      <c r="AL606" s="18"/>
      <c r="AM606" s="18"/>
      <c r="AN606" s="18"/>
      <c r="AO606" s="18"/>
      <c r="AP606" s="65"/>
    </row>
    <row r="607" spans="2:42" ht="19.5" customHeight="1">
      <c r="B607" s="551"/>
      <c r="C607" s="552"/>
      <c r="D607" s="552"/>
      <c r="E607" s="70"/>
      <c r="F607" s="130"/>
      <c r="G607" s="130"/>
      <c r="H607" s="130"/>
      <c r="I607" s="130"/>
      <c r="J607" s="130"/>
      <c r="K607" s="130"/>
      <c r="L607" s="50"/>
      <c r="M607" s="553" t="s">
        <v>47</v>
      </c>
      <c r="N607" s="554"/>
      <c r="O607" s="554"/>
      <c r="P607" s="554"/>
      <c r="Q607" s="555"/>
      <c r="R607" s="525"/>
      <c r="S607" s="525"/>
      <c r="T607" s="525"/>
      <c r="U607" s="559" t="s">
        <v>56</v>
      </c>
      <c r="V607" s="525"/>
      <c r="W607" s="525"/>
      <c r="X607" s="525"/>
      <c r="Y607" s="526"/>
      <c r="Z607" s="526"/>
      <c r="AA607" s="526"/>
      <c r="AB607" s="526"/>
      <c r="AC607" s="526"/>
      <c r="AD607" s="19"/>
      <c r="AE607" s="19"/>
      <c r="AF607" s="19"/>
      <c r="AG607" s="19"/>
      <c r="AH607" s="19"/>
      <c r="AI607" s="19"/>
      <c r="AJ607" s="20"/>
      <c r="AK607" s="560" t="s">
        <v>63</v>
      </c>
      <c r="AL607" s="561"/>
      <c r="AM607" s="561" t="s">
        <v>64</v>
      </c>
      <c r="AN607" s="561"/>
      <c r="AO607" s="561" t="s">
        <v>65</v>
      </c>
      <c r="AP607" s="562"/>
    </row>
    <row r="608" spans="2:42" ht="19.5" customHeight="1">
      <c r="B608" s="551"/>
      <c r="C608" s="552"/>
      <c r="D608" s="552"/>
      <c r="E608" s="70"/>
      <c r="F608" s="130"/>
      <c r="G608" s="130"/>
      <c r="H608" s="130"/>
      <c r="I608" s="130"/>
      <c r="J608" s="130"/>
      <c r="K608" s="130"/>
      <c r="L608" s="50"/>
      <c r="M608" s="553" t="s">
        <v>48</v>
      </c>
      <c r="N608" s="554"/>
      <c r="O608" s="554"/>
      <c r="P608" s="554"/>
      <c r="Q608" s="555"/>
      <c r="R608" s="525"/>
      <c r="S608" s="525"/>
      <c r="T608" s="525"/>
      <c r="U608" s="559" t="s">
        <v>57</v>
      </c>
      <c r="V608" s="525"/>
      <c r="W608" s="525"/>
      <c r="X608" s="525"/>
      <c r="Y608" s="526"/>
      <c r="Z608" s="526"/>
      <c r="AA608" s="526"/>
      <c r="AB608" s="526"/>
      <c r="AC608" s="526"/>
      <c r="AD608" s="21"/>
      <c r="AE608" s="21"/>
      <c r="AF608" s="21"/>
      <c r="AG608" s="21"/>
      <c r="AH608" s="21"/>
      <c r="AI608" s="21"/>
      <c r="AJ608" s="22"/>
      <c r="AK608" s="474">
        <v>0</v>
      </c>
      <c r="AL608" s="468"/>
      <c r="AM608" s="468">
        <v>4</v>
      </c>
      <c r="AN608" s="468"/>
      <c r="AO608" s="468">
        <v>0</v>
      </c>
      <c r="AP608" s="469"/>
    </row>
    <row r="609" spans="2:42" ht="19.5" customHeight="1">
      <c r="B609" s="551"/>
      <c r="C609" s="552"/>
      <c r="D609" s="552"/>
      <c r="E609" s="70"/>
      <c r="F609" s="130"/>
      <c r="G609" s="130"/>
      <c r="H609" s="130"/>
      <c r="I609" s="130"/>
      <c r="J609" s="130"/>
      <c r="K609" s="130"/>
      <c r="L609" s="50"/>
      <c r="M609" s="553" t="s">
        <v>49</v>
      </c>
      <c r="N609" s="554"/>
      <c r="O609" s="554"/>
      <c r="P609" s="554"/>
      <c r="Q609" s="555"/>
      <c r="R609" s="525"/>
      <c r="S609" s="525"/>
      <c r="T609" s="525"/>
      <c r="U609" s="559" t="s">
        <v>58</v>
      </c>
      <c r="V609" s="525"/>
      <c r="W609" s="525"/>
      <c r="X609" s="525"/>
      <c r="Y609" s="526"/>
      <c r="Z609" s="526"/>
      <c r="AA609" s="526"/>
      <c r="AB609" s="526"/>
      <c r="AC609" s="526"/>
      <c r="AD609" s="21"/>
      <c r="AE609" s="21"/>
      <c r="AF609" s="21"/>
      <c r="AG609" s="21"/>
      <c r="AH609" s="21"/>
      <c r="AI609" s="21"/>
      <c r="AJ609" s="22"/>
      <c r="AK609" s="474">
        <v>1</v>
      </c>
      <c r="AL609" s="468"/>
      <c r="AM609" s="468">
        <v>6</v>
      </c>
      <c r="AN609" s="468"/>
      <c r="AO609" s="468">
        <v>1</v>
      </c>
      <c r="AP609" s="469"/>
    </row>
    <row r="610" spans="2:42" ht="19.5" customHeight="1">
      <c r="B610" s="551"/>
      <c r="C610" s="552"/>
      <c r="D610" s="552"/>
      <c r="E610" s="70"/>
      <c r="F610" s="130"/>
      <c r="G610" s="130"/>
      <c r="H610" s="130"/>
      <c r="I610" s="130"/>
      <c r="J610" s="130"/>
      <c r="K610" s="130"/>
      <c r="L610" s="50"/>
      <c r="M610" s="553" t="s">
        <v>258</v>
      </c>
      <c r="N610" s="554"/>
      <c r="O610" s="554"/>
      <c r="P610" s="554"/>
      <c r="Q610" s="555"/>
      <c r="R610" s="525"/>
      <c r="S610" s="525"/>
      <c r="T610" s="525"/>
      <c r="U610" s="559" t="s">
        <v>59</v>
      </c>
      <c r="V610" s="525"/>
      <c r="W610" s="525"/>
      <c r="X610" s="525"/>
      <c r="Y610" s="526"/>
      <c r="Z610" s="526"/>
      <c r="AA610" s="526"/>
      <c r="AB610" s="526"/>
      <c r="AC610" s="526"/>
      <c r="AD610" s="21"/>
      <c r="AE610" s="21"/>
      <c r="AF610" s="21"/>
      <c r="AG610" s="21"/>
      <c r="AH610" s="21"/>
      <c r="AI610" s="21"/>
      <c r="AJ610" s="22"/>
      <c r="AK610" s="474">
        <v>2</v>
      </c>
      <c r="AL610" s="468"/>
      <c r="AM610" s="468">
        <v>7</v>
      </c>
      <c r="AN610" s="468"/>
      <c r="AO610" s="468">
        <v>2</v>
      </c>
      <c r="AP610" s="469"/>
    </row>
    <row r="611" spans="2:42" ht="19.5" customHeight="1">
      <c r="B611" s="551"/>
      <c r="C611" s="552"/>
      <c r="D611" s="552"/>
      <c r="E611" s="70"/>
      <c r="F611" s="130"/>
      <c r="G611" s="130"/>
      <c r="H611" s="130"/>
      <c r="I611" s="130"/>
      <c r="J611" s="130"/>
      <c r="K611" s="130"/>
      <c r="L611" s="50"/>
      <c r="M611" s="553" t="s">
        <v>50</v>
      </c>
      <c r="N611" s="554"/>
      <c r="O611" s="554"/>
      <c r="P611" s="554"/>
      <c r="Q611" s="555"/>
      <c r="R611" s="525"/>
      <c r="S611" s="525"/>
      <c r="T611" s="525"/>
      <c r="U611" s="525"/>
      <c r="V611" s="525"/>
      <c r="W611" s="525"/>
      <c r="X611" s="525"/>
      <c r="Y611" s="526"/>
      <c r="Z611" s="526"/>
      <c r="AA611" s="526"/>
      <c r="AB611" s="526"/>
      <c r="AC611" s="526"/>
      <c r="AD611" s="21"/>
      <c r="AE611" s="21"/>
      <c r="AF611" s="21"/>
      <c r="AG611" s="21"/>
      <c r="AH611" s="21"/>
      <c r="AI611" s="21"/>
      <c r="AJ611" s="22"/>
      <c r="AK611" s="474"/>
      <c r="AL611" s="468"/>
      <c r="AM611" s="468"/>
      <c r="AN611" s="468"/>
      <c r="AO611" s="468">
        <v>4</v>
      </c>
      <c r="AP611" s="469"/>
    </row>
    <row r="612" spans="2:42" ht="19.5" customHeight="1">
      <c r="B612" s="551"/>
      <c r="C612" s="552"/>
      <c r="D612" s="552"/>
      <c r="E612" s="70"/>
      <c r="F612" s="130"/>
      <c r="G612" s="130"/>
      <c r="H612" s="130"/>
      <c r="I612" s="130"/>
      <c r="J612" s="130"/>
      <c r="K612" s="130"/>
      <c r="L612" s="50"/>
      <c r="M612" s="556"/>
      <c r="N612" s="554"/>
      <c r="O612" s="554"/>
      <c r="P612" s="554"/>
      <c r="Q612" s="555"/>
      <c r="R612" s="525"/>
      <c r="S612" s="525"/>
      <c r="T612" s="525"/>
      <c r="U612" s="525"/>
      <c r="V612" s="525"/>
      <c r="W612" s="525"/>
      <c r="X612" s="525"/>
      <c r="Y612" s="526"/>
      <c r="Z612" s="526"/>
      <c r="AA612" s="526"/>
      <c r="AB612" s="526"/>
      <c r="AC612" s="526"/>
      <c r="AD612" s="21"/>
      <c r="AE612" s="21"/>
      <c r="AF612" s="21"/>
      <c r="AG612" s="21"/>
      <c r="AH612" s="21"/>
      <c r="AI612" s="21"/>
      <c r="AJ612" s="22"/>
      <c r="AK612" s="474"/>
      <c r="AL612" s="468"/>
      <c r="AM612" s="468"/>
      <c r="AN612" s="468"/>
      <c r="AO612" s="468">
        <v>5</v>
      </c>
      <c r="AP612" s="469"/>
    </row>
    <row r="613" spans="2:42" ht="19.5" customHeight="1">
      <c r="B613" s="551"/>
      <c r="C613" s="552"/>
      <c r="D613" s="552"/>
      <c r="E613" s="70"/>
      <c r="F613" s="130"/>
      <c r="G613" s="130"/>
      <c r="H613" s="130"/>
      <c r="I613" s="130"/>
      <c r="J613" s="130"/>
      <c r="K613" s="130"/>
      <c r="L613" s="50"/>
      <c r="M613" s="553"/>
      <c r="N613" s="554"/>
      <c r="O613" s="554"/>
      <c r="P613" s="554"/>
      <c r="Q613" s="555"/>
      <c r="R613" s="525"/>
      <c r="S613" s="525"/>
      <c r="T613" s="525"/>
      <c r="U613" s="525"/>
      <c r="V613" s="525"/>
      <c r="W613" s="525"/>
      <c r="X613" s="525"/>
      <c r="Y613" s="526"/>
      <c r="Z613" s="526"/>
      <c r="AA613" s="526"/>
      <c r="AB613" s="526"/>
      <c r="AC613" s="526"/>
      <c r="AD613" s="21"/>
      <c r="AE613" s="21"/>
      <c r="AF613" s="21"/>
      <c r="AG613" s="21"/>
      <c r="AH613" s="21"/>
      <c r="AI613" s="21"/>
      <c r="AJ613" s="22"/>
      <c r="AK613" s="474"/>
      <c r="AL613" s="468"/>
      <c r="AM613" s="468"/>
      <c r="AN613" s="468"/>
      <c r="AO613" s="468"/>
      <c r="AP613" s="469"/>
    </row>
    <row r="614" spans="2:42" ht="19.5" customHeight="1">
      <c r="B614" s="540" t="s">
        <v>2</v>
      </c>
      <c r="C614" s="541"/>
      <c r="D614" s="541"/>
      <c r="E614" s="71"/>
      <c r="F614" s="66"/>
      <c r="G614" s="66"/>
      <c r="H614" s="66"/>
      <c r="I614" s="66"/>
      <c r="J614" s="66"/>
      <c r="K614" s="66"/>
      <c r="L614" s="67"/>
      <c r="M614" s="542" t="s">
        <v>51</v>
      </c>
      <c r="N614" s="543"/>
      <c r="O614" s="543"/>
      <c r="P614" s="543"/>
      <c r="Q614" s="544"/>
      <c r="R614" s="545"/>
      <c r="S614" s="545"/>
      <c r="T614" s="545"/>
      <c r="U614" s="545"/>
      <c r="V614" s="545"/>
      <c r="W614" s="545"/>
      <c r="X614" s="545"/>
      <c r="Y614" s="546"/>
      <c r="Z614" s="546"/>
      <c r="AA614" s="546"/>
      <c r="AB614" s="546"/>
      <c r="AC614" s="546"/>
      <c r="AD614" s="23"/>
      <c r="AE614" s="23"/>
      <c r="AF614" s="23"/>
      <c r="AG614" s="23"/>
      <c r="AH614" s="23"/>
      <c r="AI614" s="23"/>
      <c r="AJ614" s="24"/>
      <c r="AK614" s="547"/>
      <c r="AL614" s="527"/>
      <c r="AM614" s="527"/>
      <c r="AN614" s="527"/>
      <c r="AO614" s="527"/>
      <c r="AP614" s="528"/>
    </row>
    <row r="615" spans="2:42" ht="12" customHeight="1">
      <c r="B615" s="68" t="s">
        <v>17</v>
      </c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69"/>
      <c r="AD615" s="9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215"/>
    </row>
    <row r="616" spans="2:42" ht="12" customHeight="1">
      <c r="B616" s="11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12"/>
      <c r="AD616" s="11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216"/>
    </row>
    <row r="617" spans="2:42" ht="12" customHeight="1">
      <c r="B617" s="1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12"/>
      <c r="AD617" s="11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216"/>
    </row>
    <row r="618" spans="2:42" ht="12" customHeight="1">
      <c r="B618" s="11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12"/>
      <c r="AD618" s="11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216"/>
    </row>
    <row r="619" spans="2:42" ht="12" customHeight="1">
      <c r="B619" s="1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12"/>
      <c r="AD619" s="11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216"/>
    </row>
    <row r="620" spans="2:42" ht="12" customHeight="1">
      <c r="B620" s="11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12"/>
      <c r="AD620" s="11"/>
      <c r="AE620" s="4"/>
      <c r="AF620" s="4"/>
      <c r="AG620" s="4"/>
      <c r="AH620" s="4"/>
      <c r="AI620" s="4"/>
      <c r="AO620" s="4"/>
      <c r="AP620" s="216"/>
    </row>
    <row r="621" spans="2:42" ht="12" customHeight="1">
      <c r="B621" s="11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12"/>
      <c r="AD621" s="11"/>
      <c r="AE621" s="4"/>
      <c r="AF621" s="4"/>
      <c r="AG621" s="4"/>
      <c r="AH621" s="4"/>
      <c r="AI621" s="4"/>
      <c r="AO621" s="4"/>
      <c r="AP621" s="216"/>
    </row>
    <row r="622" spans="2:42" ht="10.5">
      <c r="B622" s="10"/>
      <c r="C622" s="128"/>
      <c r="D622" s="128"/>
      <c r="E622" s="128"/>
      <c r="F622" s="128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  <c r="T622" s="128"/>
      <c r="U622" s="128"/>
      <c r="V622" s="128"/>
      <c r="W622" s="128"/>
      <c r="X622" s="128"/>
      <c r="Y622" s="128"/>
      <c r="Z622" s="128"/>
      <c r="AA622" s="128"/>
      <c r="AB622" s="128"/>
      <c r="AC622" s="129"/>
      <c r="AD622" s="11"/>
      <c r="AE622" s="4"/>
      <c r="AF622" s="4"/>
      <c r="AG622" s="4"/>
      <c r="AH622" s="4"/>
      <c r="AI622" s="4"/>
      <c r="AO622" s="209"/>
      <c r="AP622" s="217"/>
    </row>
    <row r="623" spans="2:42" ht="10.5">
      <c r="B623" s="557" t="s">
        <v>33</v>
      </c>
      <c r="C623" s="449"/>
      <c r="D623" s="558"/>
      <c r="E623" s="558"/>
      <c r="F623" s="558"/>
      <c r="G623" s="449" t="s">
        <v>34</v>
      </c>
      <c r="H623" s="449"/>
      <c r="I623" s="449"/>
      <c r="J623" s="449" t="s">
        <v>34</v>
      </c>
      <c r="K623" s="449"/>
      <c r="L623" s="449"/>
      <c r="M623" s="449" t="s">
        <v>35</v>
      </c>
      <c r="N623" s="449"/>
      <c r="O623" s="449"/>
      <c r="P623" s="449"/>
      <c r="Q623" s="449"/>
      <c r="R623" s="449"/>
      <c r="S623" s="449"/>
      <c r="T623" s="449"/>
      <c r="U623" s="449"/>
      <c r="V623" s="449" t="s">
        <v>36</v>
      </c>
      <c r="W623" s="449"/>
      <c r="X623" s="449"/>
      <c r="Y623" s="449" t="s">
        <v>37</v>
      </c>
      <c r="Z623" s="449"/>
      <c r="AA623" s="449"/>
      <c r="AB623" s="449" t="s">
        <v>38</v>
      </c>
      <c r="AC623" s="449"/>
      <c r="AD623" s="449"/>
      <c r="AE623" s="449" t="s">
        <v>39</v>
      </c>
      <c r="AF623" s="449"/>
      <c r="AG623" s="449"/>
      <c r="AH623" s="449" t="s">
        <v>41</v>
      </c>
      <c r="AI623" s="449"/>
      <c r="AJ623" s="449"/>
      <c r="AK623" s="449" t="s">
        <v>40</v>
      </c>
      <c r="AL623" s="449"/>
      <c r="AM623" s="449"/>
      <c r="AN623" s="449" t="s">
        <v>66</v>
      </c>
      <c r="AO623" s="449"/>
      <c r="AP623" s="452"/>
    </row>
    <row r="624" spans="2:42" ht="10.5">
      <c r="B624" s="9"/>
      <c r="C624" s="87"/>
      <c r="D624" s="9"/>
      <c r="E624" s="86"/>
      <c r="F624" s="87"/>
      <c r="G624" s="9"/>
      <c r="H624" s="86"/>
      <c r="I624" s="87"/>
      <c r="J624" s="9"/>
      <c r="K624" s="86"/>
      <c r="L624" s="87"/>
      <c r="M624" s="9"/>
      <c r="N624" s="86"/>
      <c r="O624" s="87"/>
      <c r="P624" s="9"/>
      <c r="Q624" s="86"/>
      <c r="R624" s="87"/>
      <c r="S624" s="9"/>
      <c r="T624" s="86"/>
      <c r="U624" s="87"/>
      <c r="V624" s="9"/>
      <c r="W624" s="86"/>
      <c r="X624" s="87"/>
      <c r="Y624" s="9"/>
      <c r="Z624" s="86"/>
      <c r="AA624" s="87"/>
      <c r="AB624" s="9"/>
      <c r="AC624" s="86"/>
      <c r="AD624" s="87"/>
      <c r="AE624" s="9"/>
      <c r="AF624" s="86"/>
      <c r="AG624" s="87"/>
      <c r="AH624" s="9"/>
      <c r="AI624" s="86"/>
      <c r="AJ624" s="87"/>
      <c r="AK624" s="9"/>
      <c r="AL624" s="86"/>
      <c r="AM624" s="87"/>
      <c r="AN624" s="453">
        <f>AN567+1</f>
        <v>11</v>
      </c>
      <c r="AO624" s="454"/>
      <c r="AP624" s="455"/>
    </row>
    <row r="625" spans="2:42" ht="10.5">
      <c r="B625" s="11"/>
      <c r="C625" s="12"/>
      <c r="D625" s="11"/>
      <c r="E625" s="4"/>
      <c r="F625" s="12"/>
      <c r="G625" s="11"/>
      <c r="H625" s="4"/>
      <c r="I625" s="12"/>
      <c r="J625" s="11"/>
      <c r="K625" s="4"/>
      <c r="L625" s="12"/>
      <c r="M625" s="11"/>
      <c r="N625" s="4"/>
      <c r="O625" s="12"/>
      <c r="P625" s="11"/>
      <c r="Q625" s="4"/>
      <c r="R625" s="12"/>
      <c r="S625" s="11"/>
      <c r="T625" s="4"/>
      <c r="U625" s="12"/>
      <c r="V625" s="11"/>
      <c r="W625" s="4"/>
      <c r="X625" s="12"/>
      <c r="Y625" s="11"/>
      <c r="Z625" s="4"/>
      <c r="AA625" s="12"/>
      <c r="AB625" s="11"/>
      <c r="AC625" s="4"/>
      <c r="AD625" s="12"/>
      <c r="AE625" s="11"/>
      <c r="AF625" s="4"/>
      <c r="AG625" s="12"/>
      <c r="AH625" s="11"/>
      <c r="AI625" s="4"/>
      <c r="AJ625" s="12"/>
      <c r="AK625" s="11"/>
      <c r="AL625" s="4"/>
      <c r="AM625" s="12"/>
      <c r="AN625" s="456"/>
      <c r="AO625" s="457"/>
      <c r="AP625" s="458"/>
    </row>
    <row r="626" spans="2:42" ht="10.5">
      <c r="B626" s="11"/>
      <c r="C626" s="12"/>
      <c r="D626" s="11"/>
      <c r="E626" s="4"/>
      <c r="F626" s="12"/>
      <c r="G626" s="11"/>
      <c r="H626" s="4"/>
      <c r="I626" s="12"/>
      <c r="J626" s="11"/>
      <c r="K626" s="4"/>
      <c r="L626" s="12"/>
      <c r="M626" s="11"/>
      <c r="N626" s="4"/>
      <c r="O626" s="12"/>
      <c r="P626" s="11"/>
      <c r="Q626" s="4"/>
      <c r="R626" s="12"/>
      <c r="S626" s="11"/>
      <c r="T626" s="4"/>
      <c r="U626" s="12"/>
      <c r="V626" s="11"/>
      <c r="W626" s="4"/>
      <c r="X626" s="12"/>
      <c r="Y626" s="11"/>
      <c r="Z626" s="4"/>
      <c r="AA626" s="12"/>
      <c r="AB626" s="11"/>
      <c r="AC626" s="4"/>
      <c r="AD626" s="12"/>
      <c r="AE626" s="11"/>
      <c r="AF626" s="4"/>
      <c r="AG626" s="12"/>
      <c r="AH626" s="11"/>
      <c r="AI626" s="4"/>
      <c r="AJ626" s="12"/>
      <c r="AK626" s="11"/>
      <c r="AL626" s="4"/>
      <c r="AM626" s="12"/>
      <c r="AN626" s="456"/>
      <c r="AO626" s="457"/>
      <c r="AP626" s="458"/>
    </row>
    <row r="627" spans="2:42" ht="10.5">
      <c r="B627" s="10"/>
      <c r="C627" s="129"/>
      <c r="D627" s="10"/>
      <c r="E627" s="128"/>
      <c r="F627" s="129"/>
      <c r="G627" s="10"/>
      <c r="H627" s="128"/>
      <c r="I627" s="129"/>
      <c r="J627" s="10"/>
      <c r="K627" s="128"/>
      <c r="L627" s="129"/>
      <c r="M627" s="10"/>
      <c r="N627" s="128"/>
      <c r="O627" s="129"/>
      <c r="P627" s="10"/>
      <c r="Q627" s="128"/>
      <c r="R627" s="129"/>
      <c r="S627" s="10"/>
      <c r="T627" s="128"/>
      <c r="U627" s="129"/>
      <c r="V627" s="10"/>
      <c r="W627" s="128"/>
      <c r="X627" s="129"/>
      <c r="Y627" s="10"/>
      <c r="Z627" s="128"/>
      <c r="AA627" s="129"/>
      <c r="AB627" s="10"/>
      <c r="AC627" s="128"/>
      <c r="AD627" s="129"/>
      <c r="AE627" s="10"/>
      <c r="AF627" s="128"/>
      <c r="AG627" s="129"/>
      <c r="AH627" s="10"/>
      <c r="AI627" s="128"/>
      <c r="AJ627" s="129"/>
      <c r="AK627" s="10"/>
      <c r="AL627" s="128"/>
      <c r="AM627" s="129"/>
      <c r="AN627" s="459"/>
      <c r="AO627" s="460"/>
      <c r="AP627" s="461"/>
    </row>
    <row r="628" ht="12" customHeight="1"/>
    <row r="629" spans="2:42" ht="12" customHeight="1">
      <c r="B629" s="1" t="str">
        <f>+"-kwd-"&amp;E640&amp;G640&amp;I640&amp;K640&amp;M640&amp;O640&amp;Q640&amp;"-"&amp;V640&amp;X640&amp;Z640&amp;AB640&amp;AD640&amp;","&amp;U632&amp;W632&amp;Y632&amp;AA632&amp;AC632&amp;AE632&amp;AG632&amp;","&amp;V641&amp;","&amp;Y655</f>
        <v>-kwd--,1234567,,0</v>
      </c>
      <c r="AJ629" s="25" t="s">
        <v>67</v>
      </c>
      <c r="AK629" s="26"/>
      <c r="AL629" s="26"/>
      <c r="AM629" s="26"/>
      <c r="AN629" s="26"/>
      <c r="AO629" s="26"/>
      <c r="AP629" s="27"/>
    </row>
    <row r="630" spans="36:42" ht="12" customHeight="1">
      <c r="AJ630" s="487" t="s">
        <v>208</v>
      </c>
      <c r="AK630" s="13"/>
      <c r="AL630" s="13"/>
      <c r="AM630" s="13"/>
      <c r="AN630" s="13"/>
      <c r="AO630" s="13"/>
      <c r="AP630" s="28"/>
    </row>
    <row r="631" spans="4:42" ht="12" customHeight="1" thickBot="1">
      <c r="D631" s="607" t="s">
        <v>25</v>
      </c>
      <c r="E631" s="607"/>
      <c r="F631" s="607"/>
      <c r="G631" s="607"/>
      <c r="H631" s="607"/>
      <c r="I631" s="607"/>
      <c r="J631" s="607"/>
      <c r="K631" s="607"/>
      <c r="L631" s="607"/>
      <c r="AJ631" s="488"/>
      <c r="AK631" s="29"/>
      <c r="AL631" s="29"/>
      <c r="AM631" s="29"/>
      <c r="AN631" s="29"/>
      <c r="AO631" s="29"/>
      <c r="AP631" s="30"/>
    </row>
    <row r="632" spans="4:42" ht="21" customHeight="1" thickBot="1" thickTop="1">
      <c r="D632" s="608"/>
      <c r="E632" s="608"/>
      <c r="F632" s="608"/>
      <c r="G632" s="608"/>
      <c r="H632" s="608"/>
      <c r="I632" s="608"/>
      <c r="J632" s="608"/>
      <c r="K632" s="608"/>
      <c r="L632" s="608"/>
      <c r="Q632" s="609" t="s">
        <v>254</v>
      </c>
      <c r="R632" s="610"/>
      <c r="S632" s="610"/>
      <c r="T632" s="611"/>
      <c r="U632" s="612" t="str">
        <f>IF('基本情報入力欄'!$D$15="","",MID('基本情報入力欄'!$D$15,1,1))</f>
        <v>1</v>
      </c>
      <c r="V632" s="600"/>
      <c r="W632" s="599" t="str">
        <f>IF('基本情報入力欄'!$D$15="","",MID('基本情報入力欄'!$D$15,2,1))</f>
        <v>2</v>
      </c>
      <c r="X632" s="600"/>
      <c r="Y632" s="599" t="str">
        <f>IF('基本情報入力欄'!$D$15="","",MID('基本情報入力欄'!$D$15,3,1))</f>
        <v>3</v>
      </c>
      <c r="Z632" s="600"/>
      <c r="AA632" s="599" t="str">
        <f>IF('基本情報入力欄'!$D$15="","",MID('基本情報入力欄'!$D$15,4,1))</f>
        <v>4</v>
      </c>
      <c r="AB632" s="600"/>
      <c r="AC632" s="599" t="str">
        <f>IF('基本情報入力欄'!$D$15="","",MID('基本情報入力欄'!$D$15,5,1))</f>
        <v>5</v>
      </c>
      <c r="AD632" s="600"/>
      <c r="AE632" s="599" t="str">
        <f>IF('基本情報入力欄'!$D$15="","",MID('基本情報入力欄'!$D$15,6,1))</f>
        <v>6</v>
      </c>
      <c r="AF632" s="600"/>
      <c r="AG632" s="599" t="str">
        <f>IF('基本情報入力欄'!$D$15="","",MID('基本情報入力欄'!$D$15,7,1))</f>
        <v>7</v>
      </c>
      <c r="AH632" s="643"/>
      <c r="AI632" s="75" t="s">
        <v>15</v>
      </c>
      <c r="AJ632" s="254"/>
      <c r="AK632" s="254"/>
      <c r="AL632" s="7"/>
      <c r="AM632" s="535">
        <f>'基本情報入力欄'!$D$12</f>
        <v>42551</v>
      </c>
      <c r="AN632" s="536"/>
      <c r="AO632" s="536"/>
      <c r="AP632" s="537"/>
    </row>
    <row r="633" spans="2:42" ht="13.5" customHeight="1" thickTop="1">
      <c r="B633" s="604" t="s">
        <v>110</v>
      </c>
      <c r="C633" s="604"/>
      <c r="D633" s="604"/>
      <c r="E633" s="604"/>
      <c r="F633" s="604"/>
      <c r="G633" s="604"/>
      <c r="H633" s="604"/>
      <c r="I633" s="604"/>
      <c r="J633" s="604"/>
      <c r="K633" s="604"/>
      <c r="L633" s="604"/>
      <c r="M633" s="604"/>
      <c r="N633" s="604"/>
      <c r="O633" s="604"/>
      <c r="Q633" s="605" t="s">
        <v>8</v>
      </c>
      <c r="R633" s="606"/>
      <c r="S633" s="606"/>
      <c r="T633" s="5"/>
      <c r="U633" s="200" t="str">
        <f>IF('基本情報入力欄'!$D$16="","",'基本情報入力欄'!$D$16)</f>
        <v>332-0012</v>
      </c>
      <c r="V633" s="200"/>
      <c r="W633" s="200"/>
      <c r="X633" s="200"/>
      <c r="Y633" s="200"/>
      <c r="Z633" s="200"/>
      <c r="AA633" s="200"/>
      <c r="AB633" s="200"/>
      <c r="AC633" s="200"/>
      <c r="AD633" s="200"/>
      <c r="AE633" s="200"/>
      <c r="AF633" s="200"/>
      <c r="AG633" s="200"/>
      <c r="AH633" s="200"/>
      <c r="AI633" s="200"/>
      <c r="AJ633" s="200"/>
      <c r="AK633" s="200"/>
      <c r="AL633" s="200"/>
      <c r="AM633" s="200"/>
      <c r="AN633" s="200"/>
      <c r="AO633" s="200"/>
      <c r="AP633" s="202"/>
    </row>
    <row r="634" spans="2:42" ht="12" customHeight="1">
      <c r="B634" s="604"/>
      <c r="C634" s="604"/>
      <c r="D634" s="604"/>
      <c r="E634" s="604"/>
      <c r="F634" s="604"/>
      <c r="G634" s="604"/>
      <c r="H634" s="604"/>
      <c r="I634" s="604"/>
      <c r="J634" s="604"/>
      <c r="K634" s="604"/>
      <c r="L634" s="604"/>
      <c r="M634" s="604"/>
      <c r="N634" s="604"/>
      <c r="O634" s="604"/>
      <c r="Q634" s="450" t="s">
        <v>9</v>
      </c>
      <c r="R634" s="451"/>
      <c r="S634" s="451"/>
      <c r="T634" s="4"/>
      <c r="U634" s="201" t="str">
        <f>IF('基本情報入力欄'!$D$17="","",'基本情報入力欄'!$D$17)</f>
        <v>埼玉県川口市本町４－１１－６</v>
      </c>
      <c r="V634" s="201"/>
      <c r="W634" s="201"/>
      <c r="X634" s="201"/>
      <c r="Y634" s="201"/>
      <c r="Z634" s="201"/>
      <c r="AA634" s="201"/>
      <c r="AB634" s="201"/>
      <c r="AC634" s="201"/>
      <c r="AD634" s="201"/>
      <c r="AE634" s="201"/>
      <c r="AF634" s="201"/>
      <c r="AG634" s="201"/>
      <c r="AH634" s="201"/>
      <c r="AI634" s="201"/>
      <c r="AJ634" s="201"/>
      <c r="AK634" s="201"/>
      <c r="AL634" s="201"/>
      <c r="AM634" s="201"/>
      <c r="AN634" s="201"/>
      <c r="AO634" s="201"/>
      <c r="AP634" s="203"/>
    </row>
    <row r="635" spans="17:42" ht="12" customHeight="1">
      <c r="Q635" s="450" t="s">
        <v>10</v>
      </c>
      <c r="R635" s="451"/>
      <c r="S635" s="451"/>
      <c r="T635" s="4"/>
      <c r="U635" s="293" t="str">
        <f>IF('基本情報入力欄'!$D$18="","",'基本情報入力欄'!$D$18)</f>
        <v>川口土木建築工業株式会社</v>
      </c>
      <c r="V635" s="293"/>
      <c r="W635" s="293"/>
      <c r="X635" s="293"/>
      <c r="Y635" s="293"/>
      <c r="Z635" s="293"/>
      <c r="AA635" s="293"/>
      <c r="AB635" s="293"/>
      <c r="AC635" s="293"/>
      <c r="AD635" s="293"/>
      <c r="AE635" s="293"/>
      <c r="AF635" s="293"/>
      <c r="AG635" s="293"/>
      <c r="AH635" s="293"/>
      <c r="AI635" s="293"/>
      <c r="AJ635" s="293"/>
      <c r="AK635" s="293"/>
      <c r="AL635" s="293"/>
      <c r="AM635" s="293"/>
      <c r="AN635" s="201" t="s">
        <v>137</v>
      </c>
      <c r="AO635" s="201"/>
      <c r="AP635" s="203"/>
    </row>
    <row r="636" spans="17:42" ht="12" customHeight="1">
      <c r="Q636" s="450"/>
      <c r="R636" s="451"/>
      <c r="S636" s="451"/>
      <c r="T636" s="4"/>
      <c r="U636" s="293"/>
      <c r="V636" s="293"/>
      <c r="W636" s="293"/>
      <c r="X636" s="293"/>
      <c r="Y636" s="293"/>
      <c r="Z636" s="293"/>
      <c r="AA636" s="293"/>
      <c r="AB636" s="293"/>
      <c r="AC636" s="293"/>
      <c r="AD636" s="293"/>
      <c r="AE636" s="293"/>
      <c r="AF636" s="293"/>
      <c r="AG636" s="293"/>
      <c r="AH636" s="293"/>
      <c r="AI636" s="293"/>
      <c r="AJ636" s="293"/>
      <c r="AK636" s="293"/>
      <c r="AL636" s="293"/>
      <c r="AM636" s="293"/>
      <c r="AN636" s="201"/>
      <c r="AO636" s="201"/>
      <c r="AP636" s="203"/>
    </row>
    <row r="637" spans="2:42" ht="12" customHeight="1">
      <c r="B637" s="91" t="s">
        <v>26</v>
      </c>
      <c r="Q637" s="450" t="s">
        <v>11</v>
      </c>
      <c r="R637" s="451"/>
      <c r="S637" s="451"/>
      <c r="T637" s="4"/>
      <c r="U637" s="201" t="str">
        <f>IF('基本情報入力欄'!$D$19="","",'基本情報入力欄'!$D$19)</f>
        <v>代表太郎</v>
      </c>
      <c r="V637" s="201"/>
      <c r="W637" s="201"/>
      <c r="X637" s="201"/>
      <c r="Y637" s="201"/>
      <c r="Z637" s="201"/>
      <c r="AA637" s="201"/>
      <c r="AB637" s="201"/>
      <c r="AC637" s="201"/>
      <c r="AD637" s="201"/>
      <c r="AE637" s="201"/>
      <c r="AF637" s="201"/>
      <c r="AG637" s="201"/>
      <c r="AH637" s="201"/>
      <c r="AI637" s="201"/>
      <c r="AJ637" s="201"/>
      <c r="AK637" s="201"/>
      <c r="AL637" s="201"/>
      <c r="AM637" s="201"/>
      <c r="AN637" s="201"/>
      <c r="AO637" s="201"/>
      <c r="AP637" s="203"/>
    </row>
    <row r="638" spans="17:42" ht="12" customHeight="1">
      <c r="Q638" s="450" t="s">
        <v>13</v>
      </c>
      <c r="R638" s="451"/>
      <c r="S638" s="451"/>
      <c r="T638" s="4"/>
      <c r="U638" s="201" t="str">
        <f>IF('基本情報入力欄'!$D$20="","",'基本情報入力欄'!$D$20)</f>
        <v>048-224-5111</v>
      </c>
      <c r="V638" s="201"/>
      <c r="W638" s="201"/>
      <c r="X638" s="201"/>
      <c r="Y638" s="201"/>
      <c r="Z638" s="201"/>
      <c r="AA638" s="489" t="s">
        <v>14</v>
      </c>
      <c r="AB638" s="489"/>
      <c r="AC638" s="489"/>
      <c r="AD638" s="201"/>
      <c r="AE638" s="201" t="str">
        <f>IF('基本情報入力欄'!$D$21="","",'基本情報入力欄'!$D$21)</f>
        <v>048-224-5118</v>
      </c>
      <c r="AF638" s="201"/>
      <c r="AG638" s="201"/>
      <c r="AH638" s="201"/>
      <c r="AI638" s="201"/>
      <c r="AJ638" s="201"/>
      <c r="AK638" s="201"/>
      <c r="AL638" s="201"/>
      <c r="AM638" s="201"/>
      <c r="AN638" s="201"/>
      <c r="AO638" s="201"/>
      <c r="AP638" s="203"/>
    </row>
    <row r="639" spans="2:42" ht="12" customHeight="1" thickBot="1">
      <c r="B639" s="649" t="s">
        <v>261</v>
      </c>
      <c r="C639" s="649"/>
      <c r="Q639" s="450"/>
      <c r="R639" s="451"/>
      <c r="S639" s="451"/>
      <c r="T639" s="4"/>
      <c r="U639" s="201"/>
      <c r="V639" s="201"/>
      <c r="W639" s="201"/>
      <c r="X639" s="201"/>
      <c r="Y639" s="201"/>
      <c r="Z639" s="201"/>
      <c r="AA639" s="201"/>
      <c r="AB639" s="201"/>
      <c r="AC639" s="201"/>
      <c r="AD639" s="201"/>
      <c r="AE639" s="201"/>
      <c r="AF639" s="201"/>
      <c r="AG639" s="201"/>
      <c r="AH639" s="201"/>
      <c r="AI639" s="201"/>
      <c r="AJ639" s="201"/>
      <c r="AK639" s="201"/>
      <c r="AL639" s="201"/>
      <c r="AM639" s="201"/>
      <c r="AN639" s="440" t="s">
        <v>210</v>
      </c>
      <c r="AO639" s="440"/>
      <c r="AP639" s="441"/>
    </row>
    <row r="640" spans="2:42" ht="17.25" customHeight="1" thickTop="1">
      <c r="B640" s="268">
        <f>IF('請求入力欄'!$D638="","",MID('請求入力欄'!$D638,1,1))</f>
      </c>
      <c r="C640" s="269">
        <f>IF('請求入力欄'!$D638="","",MID('請求入力欄'!$D638,2,1))</f>
      </c>
      <c r="D640" s="270">
        <f>IF('請求入力欄'!$D638="","",MID('請求入力欄'!$D638,3,1))</f>
      </c>
      <c r="E640" s="603">
        <f>IF('請求入力欄'!$D638="","",MID('請求入力欄'!$D638,4,1))</f>
      </c>
      <c r="F640" s="603"/>
      <c r="G640" s="603">
        <f>IF('請求入力欄'!$D638="","",MID('請求入力欄'!$D638,5,1))</f>
      </c>
      <c r="H640" s="603"/>
      <c r="I640" s="603">
        <f>IF('請求入力欄'!$D638="","",MID('請求入力欄'!$D638,6,1))</f>
      </c>
      <c r="J640" s="603"/>
      <c r="K640" s="603">
        <f>IF('請求入力欄'!$D638="","",MID('請求入力欄'!$D638,7,1))</f>
      </c>
      <c r="L640" s="603"/>
      <c r="M640" s="603">
        <f>IF('請求入力欄'!$D638="","",MID('請求入力欄'!$D638,8,1))</f>
      </c>
      <c r="N640" s="603"/>
      <c r="O640" s="603">
        <f>IF('請求入力欄'!$D638="","",MID('請求入力欄'!$D638,9,1))</f>
      </c>
      <c r="P640" s="603"/>
      <c r="Q640" s="475">
        <f>IF('請求入力欄'!$D638="","",MID('請求入力欄'!$D638,10,1))</f>
      </c>
      <c r="R640" s="476"/>
      <c r="S640" s="92" t="s">
        <v>4</v>
      </c>
      <c r="T640" s="131"/>
      <c r="U640" s="49"/>
      <c r="V640" s="516">
        <f>IF('請求入力欄'!$D640="","",MID('請求入力欄'!$K640,1,1))</f>
      </c>
      <c r="W640" s="517"/>
      <c r="X640" s="517">
        <f>IF('請求入力欄'!$D640="","",MID('請求入力欄'!$K640,2,1))</f>
      </c>
      <c r="Y640" s="517"/>
      <c r="Z640" s="517">
        <f>IF('請求入力欄'!$D640="","",MID('請求入力欄'!$K640,3,1))</f>
      </c>
      <c r="AA640" s="517"/>
      <c r="AB640" s="517">
        <f>IF('請求入力欄'!$D640="","",MID('請求入力欄'!$K640,4,1))</f>
      </c>
      <c r="AC640" s="517"/>
      <c r="AD640" s="517">
        <f>IF('請求入力欄'!$D640="","",MID('請求入力欄'!$K640,5,1))</f>
      </c>
      <c r="AE640" s="518"/>
      <c r="AF640" s="519" t="s">
        <v>0</v>
      </c>
      <c r="AG640" s="520"/>
      <c r="AH640" s="520"/>
      <c r="AI640" s="521"/>
      <c r="AJ640" s="462">
        <f>'請求入力欄'!O665</f>
        <v>0</v>
      </c>
      <c r="AK640" s="463"/>
      <c r="AL640" s="463"/>
      <c r="AM640" s="463"/>
      <c r="AN640" s="463"/>
      <c r="AO640" s="463"/>
      <c r="AP640" s="464"/>
    </row>
    <row r="641" spans="2:42" ht="17.25" customHeight="1">
      <c r="B641" s="36" t="s">
        <v>5</v>
      </c>
      <c r="C641" s="477">
        <f>'請求入力欄'!D639</f>
        <v>0</v>
      </c>
      <c r="D641" s="477"/>
      <c r="E641" s="477"/>
      <c r="F641" s="477"/>
      <c r="G641" s="477"/>
      <c r="H641" s="477"/>
      <c r="I641" s="477"/>
      <c r="J641" s="477"/>
      <c r="K641" s="477"/>
      <c r="L641" s="477"/>
      <c r="M641" s="477"/>
      <c r="N641" s="477"/>
      <c r="O641" s="477"/>
      <c r="P641" s="477"/>
      <c r="Q641" s="477"/>
      <c r="R641" s="478"/>
      <c r="S641" s="481" t="s">
        <v>211</v>
      </c>
      <c r="T641" s="482"/>
      <c r="U641" s="483"/>
      <c r="V641" s="638">
        <f>IF('請求入力欄'!D641=0,"",'請求入力欄'!D641)</f>
      </c>
      <c r="W641" s="638"/>
      <c r="X641" s="638"/>
      <c r="Y641" s="638"/>
      <c r="Z641" s="638"/>
      <c r="AA641" s="638"/>
      <c r="AB641" s="638"/>
      <c r="AC641" s="638"/>
      <c r="AD641" s="638"/>
      <c r="AE641" s="639"/>
      <c r="AF641" s="522" t="s">
        <v>1</v>
      </c>
      <c r="AG641" s="523"/>
      <c r="AH641" s="523"/>
      <c r="AI641" s="524"/>
      <c r="AJ641" s="501">
        <f>'請求入力欄'!D652</f>
        <v>0</v>
      </c>
      <c r="AK641" s="502"/>
      <c r="AL641" s="502"/>
      <c r="AM641" s="502"/>
      <c r="AN641" s="502"/>
      <c r="AO641" s="502"/>
      <c r="AP641" s="503"/>
    </row>
    <row r="642" spans="2:42" ht="10.5" customHeight="1">
      <c r="B642" s="37"/>
      <c r="C642" s="479"/>
      <c r="D642" s="479"/>
      <c r="E642" s="479"/>
      <c r="F642" s="479"/>
      <c r="G642" s="479"/>
      <c r="H642" s="479"/>
      <c r="I642" s="479"/>
      <c r="J642" s="479"/>
      <c r="K642" s="479"/>
      <c r="L642" s="479"/>
      <c r="M642" s="479"/>
      <c r="N642" s="479"/>
      <c r="O642" s="479"/>
      <c r="P642" s="479"/>
      <c r="Q642" s="479"/>
      <c r="R642" s="480"/>
      <c r="S642" s="484"/>
      <c r="T642" s="485"/>
      <c r="U642" s="486"/>
      <c r="V642" s="640"/>
      <c r="W642" s="640"/>
      <c r="X642" s="640"/>
      <c r="Y642" s="640"/>
      <c r="Z642" s="640"/>
      <c r="AA642" s="640"/>
      <c r="AB642" s="640"/>
      <c r="AC642" s="640"/>
      <c r="AD642" s="640"/>
      <c r="AE642" s="641"/>
      <c r="AF642" s="635" t="s">
        <v>2</v>
      </c>
      <c r="AG642" s="636"/>
      <c r="AH642" s="636"/>
      <c r="AI642" s="637"/>
      <c r="AJ642" s="504">
        <f>SUM(AJ640:AR641)</f>
        <v>0</v>
      </c>
      <c r="AK642" s="505"/>
      <c r="AL642" s="505"/>
      <c r="AM642" s="505"/>
      <c r="AN642" s="505"/>
      <c r="AO642" s="505"/>
      <c r="AP642" s="506"/>
    </row>
    <row r="643" spans="2:42" ht="6.75" customHeight="1">
      <c r="B643" s="625" t="s">
        <v>23</v>
      </c>
      <c r="C643" s="626"/>
      <c r="D643" s="626"/>
      <c r="E643" s="626"/>
      <c r="F643" s="627"/>
      <c r="G643" s="619">
        <f>'請求入力欄'!D654</f>
        <v>0</v>
      </c>
      <c r="H643" s="620"/>
      <c r="I643" s="620"/>
      <c r="J643" s="620"/>
      <c r="K643" s="620"/>
      <c r="L643" s="620"/>
      <c r="M643" s="620"/>
      <c r="N643" s="620"/>
      <c r="O643" s="620"/>
      <c r="P643" s="621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38"/>
      <c r="AD643" s="631"/>
      <c r="AE643" s="632"/>
      <c r="AF643" s="635"/>
      <c r="AG643" s="636"/>
      <c r="AH643" s="636"/>
      <c r="AI643" s="637"/>
      <c r="AJ643" s="507"/>
      <c r="AK643" s="508"/>
      <c r="AL643" s="508"/>
      <c r="AM643" s="508"/>
      <c r="AN643" s="508"/>
      <c r="AO643" s="508"/>
      <c r="AP643" s="509"/>
    </row>
    <row r="644" spans="2:42" ht="17.25" customHeight="1">
      <c r="B644" s="625"/>
      <c r="C644" s="628"/>
      <c r="D644" s="628"/>
      <c r="E644" s="628"/>
      <c r="F644" s="629"/>
      <c r="G644" s="622"/>
      <c r="H644" s="623"/>
      <c r="I644" s="623"/>
      <c r="J644" s="623"/>
      <c r="K644" s="623"/>
      <c r="L644" s="623"/>
      <c r="M644" s="623"/>
      <c r="N644" s="623"/>
      <c r="O644" s="623"/>
      <c r="P644" s="624"/>
      <c r="Q644" s="4"/>
      <c r="R644" s="4"/>
      <c r="S644" s="4"/>
      <c r="T644" s="4" t="s">
        <v>22</v>
      </c>
      <c r="U644" s="4"/>
      <c r="V644" s="4"/>
      <c r="W644" s="4"/>
      <c r="X644" s="4"/>
      <c r="Y644" s="642">
        <f>'請求入力欄'!L652</f>
      </c>
      <c r="Z644" s="642"/>
      <c r="AA644" s="642"/>
      <c r="AB644" s="4" t="s">
        <v>68</v>
      </c>
      <c r="AC644" s="38"/>
      <c r="AD644" s="633"/>
      <c r="AE644" s="634"/>
      <c r="AF644" s="522" t="s">
        <v>3</v>
      </c>
      <c r="AG644" s="523"/>
      <c r="AH644" s="523"/>
      <c r="AI644" s="524"/>
      <c r="AJ644" s="465">
        <f>IF(V641="",0,V641-AJ642)</f>
        <v>0</v>
      </c>
      <c r="AK644" s="466"/>
      <c r="AL644" s="466"/>
      <c r="AM644" s="466"/>
      <c r="AN644" s="466"/>
      <c r="AO644" s="466"/>
      <c r="AP644" s="467"/>
    </row>
    <row r="645" spans="2:42" ht="10.5">
      <c r="B645" s="644" t="s">
        <v>21</v>
      </c>
      <c r="C645" s="616"/>
      <c r="D645" s="616"/>
      <c r="E645" s="616" t="s">
        <v>20</v>
      </c>
      <c r="F645" s="616"/>
      <c r="G645" s="616"/>
      <c r="H645" s="616"/>
      <c r="I645" s="616"/>
      <c r="J645" s="616"/>
      <c r="K645" s="616"/>
      <c r="L645" s="616"/>
      <c r="M645" s="616"/>
      <c r="N645" s="616"/>
      <c r="O645" s="616"/>
      <c r="P645" s="645"/>
      <c r="Q645" s="646" t="s">
        <v>19</v>
      </c>
      <c r="R645" s="647"/>
      <c r="S645" s="647"/>
      <c r="T645" s="647"/>
      <c r="U645" s="648" t="s">
        <v>18</v>
      </c>
      <c r="V645" s="648"/>
      <c r="W645" s="648"/>
      <c r="X645" s="648"/>
      <c r="Y645" s="615" t="s">
        <v>16</v>
      </c>
      <c r="Z645" s="616"/>
      <c r="AA645" s="616"/>
      <c r="AB645" s="617"/>
      <c r="AC645" s="617"/>
      <c r="AD645" s="617"/>
      <c r="AE645" s="617"/>
      <c r="AF645" s="616"/>
      <c r="AG645" s="618"/>
      <c r="AH645" s="192"/>
      <c r="AI645" s="4" t="s">
        <v>17</v>
      </c>
      <c r="AJ645" s="5"/>
      <c r="AK645" s="5"/>
      <c r="AL645" s="5"/>
      <c r="AM645" s="5"/>
      <c r="AN645" s="5"/>
      <c r="AO645" s="5"/>
      <c r="AP645" s="46"/>
    </row>
    <row r="646" spans="2:42" ht="18" customHeight="1">
      <c r="B646" s="592">
        <f>+IF('請求入力欄'!D643="","",'請求入力欄'!D643)</f>
      </c>
      <c r="C646" s="593"/>
      <c r="D646" s="594"/>
      <c r="E646" s="204"/>
      <c r="F646" s="601">
        <f>+IF('請求入力欄'!K643="","",'請求入力欄'!K643)</f>
      </c>
      <c r="G646" s="601"/>
      <c r="H646" s="601"/>
      <c r="I646" s="601"/>
      <c r="J646" s="601"/>
      <c r="K646" s="601"/>
      <c r="L646" s="601"/>
      <c r="M646" s="601"/>
      <c r="N646" s="601"/>
      <c r="O646" s="601"/>
      <c r="P646" s="205"/>
      <c r="Q646" s="602">
        <f>+IF('請求入力欄'!L643="","",'請求入力欄'!L643)</f>
      </c>
      <c r="R646" s="598"/>
      <c r="S646" s="598"/>
      <c r="T646" s="598"/>
      <c r="U646" s="595">
        <f>+IF('請求入力欄'!M643="","",'請求入力欄'!M643)</f>
      </c>
      <c r="V646" s="595"/>
      <c r="W646" s="595"/>
      <c r="X646" s="596"/>
      <c r="Y646" s="548">
        <f>+IF('請求入力欄'!N643="","",'請求入力欄'!N643)</f>
      </c>
      <c r="Z646" s="549"/>
      <c r="AA646" s="549"/>
      <c r="AB646" s="549"/>
      <c r="AC646" s="549"/>
      <c r="AD646" s="549"/>
      <c r="AE646" s="549"/>
      <c r="AF646" s="549"/>
      <c r="AG646" s="550"/>
      <c r="AH646" s="48"/>
      <c r="AI646" s="127"/>
      <c r="AJ646" s="127"/>
      <c r="AK646" s="127"/>
      <c r="AL646" s="127"/>
      <c r="AM646" s="127"/>
      <c r="AN646" s="127"/>
      <c r="AO646" s="127"/>
      <c r="AP646" s="47"/>
    </row>
    <row r="647" spans="2:42" ht="18" customHeight="1">
      <c r="B647" s="592">
        <f>+IF('請求入力欄'!D644="","",'請求入力欄'!D644)</f>
      </c>
      <c r="C647" s="593"/>
      <c r="D647" s="594"/>
      <c r="E647" s="204"/>
      <c r="F647" s="601">
        <f>+IF('請求入力欄'!K644="","",'請求入力欄'!K644)</f>
      </c>
      <c r="G647" s="601"/>
      <c r="H647" s="601"/>
      <c r="I647" s="601"/>
      <c r="J647" s="601"/>
      <c r="K647" s="601"/>
      <c r="L647" s="601"/>
      <c r="M647" s="601"/>
      <c r="N647" s="601"/>
      <c r="O647" s="601"/>
      <c r="P647" s="205"/>
      <c r="Q647" s="597">
        <f>+IF('請求入力欄'!L644="","",'請求入力欄'!L644)</f>
      </c>
      <c r="R647" s="598"/>
      <c r="S647" s="598"/>
      <c r="T647" s="598"/>
      <c r="U647" s="595">
        <f>+IF('請求入力欄'!M644="","",'請求入力欄'!M644)</f>
      </c>
      <c r="V647" s="595"/>
      <c r="W647" s="595"/>
      <c r="X647" s="596"/>
      <c r="Y647" s="548">
        <f>+IF('請求入力欄'!N644="","",'請求入力欄'!N644)</f>
      </c>
      <c r="Z647" s="549"/>
      <c r="AA647" s="549"/>
      <c r="AB647" s="549"/>
      <c r="AC647" s="549"/>
      <c r="AD647" s="549"/>
      <c r="AE647" s="549"/>
      <c r="AF647" s="549"/>
      <c r="AG647" s="550"/>
      <c r="AH647" s="48"/>
      <c r="AI647" s="127"/>
      <c r="AJ647" s="127"/>
      <c r="AK647" s="127"/>
      <c r="AL647" s="127"/>
      <c r="AM647" s="127"/>
      <c r="AN647" s="127"/>
      <c r="AO647" s="127"/>
      <c r="AP647" s="47"/>
    </row>
    <row r="648" spans="2:42" ht="18" customHeight="1">
      <c r="B648" s="592">
        <f>+IF('請求入力欄'!D645="","",'請求入力欄'!D645)</f>
      </c>
      <c r="C648" s="593"/>
      <c r="D648" s="594"/>
      <c r="E648" s="204"/>
      <c r="F648" s="601">
        <f>+IF('請求入力欄'!K645="","",'請求入力欄'!K645)</f>
      </c>
      <c r="G648" s="601"/>
      <c r="H648" s="601"/>
      <c r="I648" s="601"/>
      <c r="J648" s="601"/>
      <c r="K648" s="601"/>
      <c r="L648" s="601"/>
      <c r="M648" s="601"/>
      <c r="N648" s="601"/>
      <c r="O648" s="601"/>
      <c r="P648" s="205"/>
      <c r="Q648" s="597">
        <f>+IF('請求入力欄'!L645="","",'請求入力欄'!L645)</f>
      </c>
      <c r="R648" s="598"/>
      <c r="S648" s="598"/>
      <c r="T648" s="598"/>
      <c r="U648" s="595">
        <f>+IF('請求入力欄'!M645="","",'請求入力欄'!M645)</f>
      </c>
      <c r="V648" s="595"/>
      <c r="W648" s="595"/>
      <c r="X648" s="596"/>
      <c r="Y648" s="548">
        <f>+IF('請求入力欄'!N645="","",'請求入力欄'!N645)</f>
      </c>
      <c r="Z648" s="549"/>
      <c r="AA648" s="549"/>
      <c r="AB648" s="549"/>
      <c r="AC648" s="549"/>
      <c r="AD648" s="549"/>
      <c r="AE648" s="549"/>
      <c r="AF648" s="549"/>
      <c r="AG648" s="550"/>
      <c r="AH648" s="48"/>
      <c r="AI648" s="127"/>
      <c r="AJ648" s="127"/>
      <c r="AK648" s="127"/>
      <c r="AL648" s="127"/>
      <c r="AM648" s="127"/>
      <c r="AN648" s="127"/>
      <c r="AO648" s="127"/>
      <c r="AP648" s="47"/>
    </row>
    <row r="649" spans="2:42" ht="18" customHeight="1">
      <c r="B649" s="592">
        <f>+IF('請求入力欄'!D646="","",'請求入力欄'!D646)</f>
      </c>
      <c r="C649" s="593"/>
      <c r="D649" s="594"/>
      <c r="E649" s="204"/>
      <c r="F649" s="601">
        <f>+IF('請求入力欄'!K646="","",'請求入力欄'!K646)</f>
      </c>
      <c r="G649" s="601"/>
      <c r="H649" s="601"/>
      <c r="I649" s="601"/>
      <c r="J649" s="601"/>
      <c r="K649" s="601"/>
      <c r="L649" s="601"/>
      <c r="M649" s="601"/>
      <c r="N649" s="601"/>
      <c r="O649" s="601"/>
      <c r="P649" s="205"/>
      <c r="Q649" s="597">
        <f>+IF('請求入力欄'!L646="","",'請求入力欄'!L646)</f>
      </c>
      <c r="R649" s="598"/>
      <c r="S649" s="598"/>
      <c r="T649" s="598"/>
      <c r="U649" s="595">
        <f>+IF('請求入力欄'!M646="","",'請求入力欄'!M646)</f>
      </c>
      <c r="V649" s="595"/>
      <c r="W649" s="595"/>
      <c r="X649" s="596"/>
      <c r="Y649" s="548">
        <f>+IF('請求入力欄'!N646="","",'請求入力欄'!N646)</f>
      </c>
      <c r="Z649" s="549"/>
      <c r="AA649" s="549"/>
      <c r="AB649" s="549"/>
      <c r="AC649" s="549"/>
      <c r="AD649" s="549"/>
      <c r="AE649" s="549"/>
      <c r="AF649" s="549"/>
      <c r="AG649" s="550"/>
      <c r="AH649" s="48"/>
      <c r="AI649" s="127"/>
      <c r="AJ649" s="127"/>
      <c r="AK649" s="127"/>
      <c r="AL649" s="127"/>
      <c r="AM649" s="127"/>
      <c r="AN649" s="127"/>
      <c r="AO649" s="127"/>
      <c r="AP649" s="47"/>
    </row>
    <row r="650" spans="2:42" ht="18" customHeight="1">
      <c r="B650" s="592">
        <f>+IF('請求入力欄'!D647="","",'請求入力欄'!D647)</f>
      </c>
      <c r="C650" s="593"/>
      <c r="D650" s="594"/>
      <c r="E650" s="204"/>
      <c r="F650" s="601">
        <f>+IF('請求入力欄'!K647="","",'請求入力欄'!K647)</f>
      </c>
      <c r="G650" s="601"/>
      <c r="H650" s="601"/>
      <c r="I650" s="601"/>
      <c r="J650" s="601"/>
      <c r="K650" s="601"/>
      <c r="L650" s="601"/>
      <c r="M650" s="601"/>
      <c r="N650" s="601"/>
      <c r="O650" s="601"/>
      <c r="P650" s="205"/>
      <c r="Q650" s="597">
        <f>+IF('請求入力欄'!L647="","",'請求入力欄'!L647)</f>
      </c>
      <c r="R650" s="598"/>
      <c r="S650" s="598"/>
      <c r="T650" s="598"/>
      <c r="U650" s="595">
        <f>+IF('請求入力欄'!M647="","",'請求入力欄'!M647)</f>
      </c>
      <c r="V650" s="595"/>
      <c r="W650" s="595"/>
      <c r="X650" s="596"/>
      <c r="Y650" s="548">
        <f>+IF('請求入力欄'!N647="","",'請求入力欄'!N647)</f>
      </c>
      <c r="Z650" s="549"/>
      <c r="AA650" s="549"/>
      <c r="AB650" s="549"/>
      <c r="AC650" s="549"/>
      <c r="AD650" s="549"/>
      <c r="AE650" s="549"/>
      <c r="AF650" s="549"/>
      <c r="AG650" s="550"/>
      <c r="AH650" s="48"/>
      <c r="AI650" s="127"/>
      <c r="AJ650" s="127"/>
      <c r="AK650" s="127"/>
      <c r="AL650" s="127"/>
      <c r="AM650" s="127"/>
      <c r="AN650" s="127"/>
      <c r="AO650" s="127"/>
      <c r="AP650" s="47"/>
    </row>
    <row r="651" spans="2:42" ht="18" customHeight="1">
      <c r="B651" s="592">
        <f>+IF('請求入力欄'!D648="","",'請求入力欄'!D648)</f>
      </c>
      <c r="C651" s="593"/>
      <c r="D651" s="594"/>
      <c r="E651" s="204"/>
      <c r="F651" s="601">
        <f>+IF('請求入力欄'!K648="","",'請求入力欄'!K648)</f>
      </c>
      <c r="G651" s="601"/>
      <c r="H651" s="601"/>
      <c r="I651" s="601"/>
      <c r="J651" s="601"/>
      <c r="K651" s="601"/>
      <c r="L651" s="601"/>
      <c r="M651" s="601"/>
      <c r="N651" s="601"/>
      <c r="O651" s="601"/>
      <c r="P651" s="205"/>
      <c r="Q651" s="597">
        <f>+IF('請求入力欄'!L648="","",'請求入力欄'!L648)</f>
      </c>
      <c r="R651" s="598"/>
      <c r="S651" s="598"/>
      <c r="T651" s="598"/>
      <c r="U651" s="595">
        <f>+IF('請求入力欄'!M648="","",'請求入力欄'!M648)</f>
      </c>
      <c r="V651" s="595"/>
      <c r="W651" s="595"/>
      <c r="X651" s="596"/>
      <c r="Y651" s="548">
        <f>+IF('請求入力欄'!N648="","",'請求入力欄'!N648)</f>
      </c>
      <c r="Z651" s="549"/>
      <c r="AA651" s="549"/>
      <c r="AB651" s="549"/>
      <c r="AC651" s="549"/>
      <c r="AD651" s="549"/>
      <c r="AE651" s="549"/>
      <c r="AF651" s="549"/>
      <c r="AG651" s="550"/>
      <c r="AH651" s="48"/>
      <c r="AI651" s="127"/>
      <c r="AJ651" s="127"/>
      <c r="AK651" s="127"/>
      <c r="AL651" s="127"/>
      <c r="AM651" s="127"/>
      <c r="AN651" s="127"/>
      <c r="AO651" s="127"/>
      <c r="AP651" s="47"/>
    </row>
    <row r="652" spans="2:42" ht="18" customHeight="1">
      <c r="B652" s="592">
        <f>+IF('請求入力欄'!D649="","",'請求入力欄'!D649)</f>
      </c>
      <c r="C652" s="593"/>
      <c r="D652" s="594"/>
      <c r="E652" s="204"/>
      <c r="F652" s="601">
        <f>+IF('請求入力欄'!K649="","",'請求入力欄'!K649)</f>
      </c>
      <c r="G652" s="601"/>
      <c r="H652" s="601"/>
      <c r="I652" s="601"/>
      <c r="J652" s="601"/>
      <c r="K652" s="601"/>
      <c r="L652" s="601"/>
      <c r="M652" s="601"/>
      <c r="N652" s="601"/>
      <c r="O652" s="601"/>
      <c r="P652" s="205"/>
      <c r="Q652" s="597">
        <f>+IF('請求入力欄'!L649="","",'請求入力欄'!L649)</f>
      </c>
      <c r="R652" s="598"/>
      <c r="S652" s="598"/>
      <c r="T652" s="598"/>
      <c r="U652" s="595">
        <f>+IF('請求入力欄'!M649="","",'請求入力欄'!M649)</f>
      </c>
      <c r="V652" s="595"/>
      <c r="W652" s="595"/>
      <c r="X652" s="596"/>
      <c r="Y652" s="548">
        <f>+IF('請求入力欄'!N649="","",'請求入力欄'!N649)</f>
      </c>
      <c r="Z652" s="549"/>
      <c r="AA652" s="549"/>
      <c r="AB652" s="549"/>
      <c r="AC652" s="549"/>
      <c r="AD652" s="549"/>
      <c r="AE652" s="549"/>
      <c r="AF652" s="549"/>
      <c r="AG652" s="550"/>
      <c r="AH652" s="48"/>
      <c r="AI652" s="127"/>
      <c r="AJ652" s="127"/>
      <c r="AK652" s="127"/>
      <c r="AL652" s="127"/>
      <c r="AM652" s="127"/>
      <c r="AN652" s="127"/>
      <c r="AO652" s="127"/>
      <c r="AP652" s="47"/>
    </row>
    <row r="653" spans="2:42" ht="18" customHeight="1">
      <c r="B653" s="592">
        <f>+IF('請求入力欄'!D650="","",'請求入力欄'!D650)</f>
      </c>
      <c r="C653" s="593"/>
      <c r="D653" s="594"/>
      <c r="E653" s="206"/>
      <c r="F653" s="601">
        <f>+IF('請求入力欄'!K650="","",'請求入力欄'!K650)</f>
      </c>
      <c r="G653" s="601"/>
      <c r="H653" s="601"/>
      <c r="I653" s="601"/>
      <c r="J653" s="601"/>
      <c r="K653" s="601"/>
      <c r="L653" s="601"/>
      <c r="M653" s="601"/>
      <c r="N653" s="601"/>
      <c r="O653" s="601"/>
      <c r="P653" s="207"/>
      <c r="Q653" s="597">
        <f>+IF('請求入力欄'!L650="","",'請求入力欄'!L650)</f>
      </c>
      <c r="R653" s="598"/>
      <c r="S653" s="598"/>
      <c r="T653" s="598"/>
      <c r="U653" s="595">
        <f>+IF('請求入力欄'!M650="","",'請求入力欄'!M650)</f>
      </c>
      <c r="V653" s="595"/>
      <c r="W653" s="595"/>
      <c r="X653" s="596"/>
      <c r="Y653" s="548">
        <f>+IF('請求入力欄'!N650="","",'請求入力欄'!N650)</f>
      </c>
      <c r="Z653" s="549"/>
      <c r="AA653" s="549"/>
      <c r="AB653" s="549"/>
      <c r="AC653" s="549"/>
      <c r="AD653" s="549"/>
      <c r="AE653" s="549"/>
      <c r="AF653" s="549"/>
      <c r="AG653" s="550"/>
      <c r="AH653" s="54"/>
      <c r="AI653" s="4"/>
      <c r="AJ653" s="4"/>
      <c r="AK653" s="4"/>
      <c r="AL653" s="4"/>
      <c r="AM653" s="4"/>
      <c r="AN653" s="4"/>
      <c r="AO653" s="4"/>
      <c r="AP653" s="45"/>
    </row>
    <row r="654" spans="2:42" ht="18" customHeight="1">
      <c r="B654" s="592">
        <f>+IF('請求入力欄'!D651="","",'請求入力欄'!D651)</f>
      </c>
      <c r="C654" s="593"/>
      <c r="D654" s="594"/>
      <c r="E654" s="204"/>
      <c r="F654" s="601">
        <f>+IF('請求入力欄'!K651="","",'請求入力欄'!K651)</f>
      </c>
      <c r="G654" s="601"/>
      <c r="H654" s="601"/>
      <c r="I654" s="601"/>
      <c r="J654" s="601"/>
      <c r="K654" s="601"/>
      <c r="L654" s="601"/>
      <c r="M654" s="601"/>
      <c r="N654" s="601"/>
      <c r="O654" s="601"/>
      <c r="P654" s="205"/>
      <c r="Q654" s="597">
        <f>+IF('請求入力欄'!L651="","",'請求入力欄'!L651)</f>
      </c>
      <c r="R654" s="598"/>
      <c r="S654" s="598"/>
      <c r="T654" s="598"/>
      <c r="U654" s="595">
        <f>+IF('請求入力欄'!M651="","",'請求入力欄'!M651)</f>
      </c>
      <c r="V654" s="595"/>
      <c r="W654" s="595"/>
      <c r="X654" s="596"/>
      <c r="Y654" s="548">
        <f>+IF('請求入力欄'!N651="","",'請求入力欄'!N651)</f>
      </c>
      <c r="Z654" s="549"/>
      <c r="AA654" s="549"/>
      <c r="AB654" s="549"/>
      <c r="AC654" s="549"/>
      <c r="AD654" s="549"/>
      <c r="AE654" s="549"/>
      <c r="AF654" s="549"/>
      <c r="AG654" s="550"/>
      <c r="AH654" s="48"/>
      <c r="AI654" s="127"/>
      <c r="AJ654" s="127"/>
      <c r="AK654" s="127"/>
      <c r="AL654" s="127"/>
      <c r="AM654" s="127"/>
      <c r="AN654" s="127"/>
      <c r="AO654" s="127"/>
      <c r="AP654" s="47"/>
    </row>
    <row r="655" spans="2:42" ht="26.25" customHeight="1">
      <c r="B655" s="40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442" t="s">
        <v>248</v>
      </c>
      <c r="R655" s="443"/>
      <c r="S655" s="443"/>
      <c r="T655" s="444"/>
      <c r="U655" s="51" t="s">
        <v>2</v>
      </c>
      <c r="V655" s="52"/>
      <c r="W655" s="52"/>
      <c r="X655" s="53"/>
      <c r="Y655" s="490">
        <f>SUM(Y646:AG654)</f>
        <v>0</v>
      </c>
      <c r="Z655" s="491"/>
      <c r="AA655" s="491"/>
      <c r="AB655" s="491"/>
      <c r="AC655" s="491"/>
      <c r="AD655" s="491"/>
      <c r="AE655" s="491"/>
      <c r="AF655" s="491"/>
      <c r="AG655" s="492"/>
      <c r="AH655" s="496" t="s">
        <v>32</v>
      </c>
      <c r="AI655" s="496"/>
      <c r="AJ655" s="496"/>
      <c r="AK655" s="496"/>
      <c r="AL655" s="496"/>
      <c r="AM655" s="496"/>
      <c r="AN655" s="496"/>
      <c r="AO655" s="496"/>
      <c r="AP655" s="497"/>
    </row>
    <row r="656" spans="2:42" ht="26.25" customHeight="1" thickBot="1">
      <c r="B656" s="41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"/>
      <c r="N656" s="4"/>
      <c r="O656" s="4"/>
      <c r="P656" s="4"/>
      <c r="Q656" s="261"/>
      <c r="R656" s="445">
        <f>'請求入力欄'!K653</f>
        <v>0.08</v>
      </c>
      <c r="S656" s="445"/>
      <c r="T656" s="446"/>
      <c r="U656" s="72" t="s">
        <v>29</v>
      </c>
      <c r="V656" s="73"/>
      <c r="W656" s="73"/>
      <c r="X656" s="74"/>
      <c r="Y656" s="493">
        <f>ROUNDDOWN(Y655*R656,0)</f>
        <v>0</v>
      </c>
      <c r="Z656" s="494"/>
      <c r="AA656" s="494"/>
      <c r="AB656" s="494"/>
      <c r="AC656" s="494"/>
      <c r="AD656" s="494"/>
      <c r="AE656" s="494"/>
      <c r="AF656" s="494"/>
      <c r="AG656" s="495"/>
      <c r="AH656" s="498">
        <f>SUM(Y655:AG656)</f>
        <v>0</v>
      </c>
      <c r="AI656" s="499"/>
      <c r="AJ656" s="499"/>
      <c r="AK656" s="499"/>
      <c r="AL656" s="499"/>
      <c r="AM656" s="499"/>
      <c r="AN656" s="499"/>
      <c r="AO656" s="499"/>
      <c r="AP656" s="500"/>
    </row>
    <row r="657" spans="2:42" ht="17.25" customHeight="1" thickTop="1">
      <c r="B657" s="568" t="s">
        <v>27</v>
      </c>
      <c r="C657" s="39"/>
      <c r="D657" s="4"/>
      <c r="E657" s="4"/>
      <c r="F657" s="4"/>
      <c r="G657" s="4"/>
      <c r="H657" s="4"/>
      <c r="I657" s="4"/>
      <c r="J657" s="4"/>
      <c r="K657" s="4"/>
      <c r="L657" s="4"/>
      <c r="M657" s="569" t="s">
        <v>28</v>
      </c>
      <c r="N657" s="570"/>
      <c r="O657" s="570"/>
      <c r="P657" s="570"/>
      <c r="Q657" s="570"/>
      <c r="R657" s="570"/>
      <c r="S657" s="570"/>
      <c r="T657" s="570"/>
      <c r="U657" s="570"/>
      <c r="V657" s="570" t="s">
        <v>29</v>
      </c>
      <c r="W657" s="570"/>
      <c r="X657" s="570"/>
      <c r="Y657" s="571"/>
      <c r="Z657" s="571"/>
      <c r="AA657" s="571"/>
      <c r="AB657" s="571"/>
      <c r="AC657" s="572"/>
      <c r="AD657" s="573" t="s">
        <v>30</v>
      </c>
      <c r="AE657" s="574"/>
      <c r="AF657" s="574"/>
      <c r="AG657" s="575"/>
      <c r="AH657" s="44"/>
      <c r="AI657" s="43"/>
      <c r="AJ657" s="60"/>
      <c r="AK657" s="132"/>
      <c r="AL657" s="43"/>
      <c r="AM657" s="60"/>
      <c r="AN657" s="132"/>
      <c r="AO657" s="59"/>
      <c r="AP657" s="60"/>
    </row>
    <row r="658" spans="2:42" ht="17.25" customHeight="1">
      <c r="B658" s="568"/>
      <c r="C658" s="14"/>
      <c r="D658" s="6"/>
      <c r="E658" s="6" t="s">
        <v>22</v>
      </c>
      <c r="F658" s="6"/>
      <c r="G658" s="6"/>
      <c r="H658" s="6"/>
      <c r="I658" s="6"/>
      <c r="J658" s="6"/>
      <c r="K658" s="6"/>
      <c r="L658" s="6" t="s">
        <v>24</v>
      </c>
      <c r="M658" s="576"/>
      <c r="N658" s="447"/>
      <c r="O658" s="512"/>
      <c r="P658" s="514"/>
      <c r="Q658" s="447"/>
      <c r="R658" s="512"/>
      <c r="S658" s="514"/>
      <c r="T658" s="447"/>
      <c r="U658" s="512"/>
      <c r="V658" s="514"/>
      <c r="W658" s="512"/>
      <c r="X658" s="514"/>
      <c r="Y658" s="447"/>
      <c r="Z658" s="512"/>
      <c r="AA658" s="514"/>
      <c r="AB658" s="447"/>
      <c r="AC658" s="533"/>
      <c r="AD658" s="578" t="s">
        <v>31</v>
      </c>
      <c r="AE658" s="579"/>
      <c r="AF658" s="579"/>
      <c r="AG658" s="580"/>
      <c r="AH658" s="35"/>
      <c r="AI658" s="79"/>
      <c r="AJ658" s="61"/>
      <c r="AK658" s="133"/>
      <c r="AL658" s="79"/>
      <c r="AM658" s="61"/>
      <c r="AN658" s="133"/>
      <c r="AO658" s="79"/>
      <c r="AP658" s="61"/>
    </row>
    <row r="659" spans="2:42" ht="17.25" customHeight="1" thickBot="1">
      <c r="B659" s="568"/>
      <c r="C659" s="126" t="s">
        <v>80</v>
      </c>
      <c r="D659" s="5"/>
      <c r="E659" s="5"/>
      <c r="F659" s="5"/>
      <c r="G659" s="5"/>
      <c r="H659" s="5"/>
      <c r="I659" s="5"/>
      <c r="J659" s="5"/>
      <c r="K659" s="5"/>
      <c r="L659" s="5"/>
      <c r="M659" s="577"/>
      <c r="N659" s="448"/>
      <c r="O659" s="513"/>
      <c r="P659" s="515"/>
      <c r="Q659" s="448"/>
      <c r="R659" s="513"/>
      <c r="S659" s="515"/>
      <c r="T659" s="448"/>
      <c r="U659" s="513"/>
      <c r="V659" s="515"/>
      <c r="W659" s="513"/>
      <c r="X659" s="515"/>
      <c r="Y659" s="448"/>
      <c r="Z659" s="513"/>
      <c r="AA659" s="515"/>
      <c r="AB659" s="448"/>
      <c r="AC659" s="534"/>
      <c r="AD659" s="581" t="s">
        <v>2</v>
      </c>
      <c r="AE659" s="582"/>
      <c r="AF659" s="582"/>
      <c r="AG659" s="583"/>
      <c r="AH659" s="35"/>
      <c r="AI659" s="79"/>
      <c r="AJ659" s="61"/>
      <c r="AK659" s="133"/>
      <c r="AL659" s="79"/>
      <c r="AM659" s="61"/>
      <c r="AN659" s="133"/>
      <c r="AO659" s="79"/>
      <c r="AP659" s="61"/>
    </row>
    <row r="660" spans="2:42" ht="17.25" customHeight="1">
      <c r="B660" s="568"/>
      <c r="C660" s="34"/>
      <c r="D660" s="4"/>
      <c r="E660" s="4"/>
      <c r="F660" s="4"/>
      <c r="G660" s="4"/>
      <c r="H660" s="4"/>
      <c r="I660" s="4"/>
      <c r="J660" s="4"/>
      <c r="K660" s="4"/>
      <c r="L660" s="55"/>
      <c r="M660" s="584" t="s">
        <v>42</v>
      </c>
      <c r="N660" s="585"/>
      <c r="O660" s="585"/>
      <c r="P660" s="585"/>
      <c r="Q660" s="586" t="s">
        <v>43</v>
      </c>
      <c r="R660" s="587"/>
      <c r="S660" s="587"/>
      <c r="T660" s="587"/>
      <c r="U660" s="588" t="s">
        <v>52</v>
      </c>
      <c r="V660" s="587"/>
      <c r="W660" s="587"/>
      <c r="X660" s="587"/>
      <c r="Y660" s="587"/>
      <c r="Z660" s="587"/>
      <c r="AA660" s="587"/>
      <c r="AB660" s="587"/>
      <c r="AC660" s="587"/>
      <c r="AD660" s="589" t="s">
        <v>3</v>
      </c>
      <c r="AE660" s="590"/>
      <c r="AF660" s="590"/>
      <c r="AG660" s="591"/>
      <c r="AH660" s="58"/>
      <c r="AI660" s="57"/>
      <c r="AJ660" s="62"/>
      <c r="AK660" s="134"/>
      <c r="AL660" s="57"/>
      <c r="AM660" s="62"/>
      <c r="AN660" s="134"/>
      <c r="AO660" s="57"/>
      <c r="AP660" s="62"/>
    </row>
    <row r="661" spans="2:42" ht="19.5" customHeight="1">
      <c r="B661" s="563" t="s">
        <v>21</v>
      </c>
      <c r="C661" s="564"/>
      <c r="D661" s="565"/>
      <c r="E661" s="551" t="s">
        <v>16</v>
      </c>
      <c r="F661" s="552"/>
      <c r="G661" s="552"/>
      <c r="H661" s="552"/>
      <c r="I661" s="552"/>
      <c r="J661" s="552"/>
      <c r="K661" s="552"/>
      <c r="L661" s="552"/>
      <c r="M661" s="553" t="s">
        <v>44</v>
      </c>
      <c r="N661" s="554"/>
      <c r="O661" s="554"/>
      <c r="P661" s="554"/>
      <c r="Q661" s="555"/>
      <c r="R661" s="525"/>
      <c r="S661" s="525"/>
      <c r="T661" s="525"/>
      <c r="U661" s="559" t="s">
        <v>53</v>
      </c>
      <c r="V661" s="525"/>
      <c r="W661" s="525"/>
      <c r="X661" s="525"/>
      <c r="Y661" s="510"/>
      <c r="Z661" s="511"/>
      <c r="AA661" s="511"/>
      <c r="AB661" s="511"/>
      <c r="AC661" s="511"/>
      <c r="AD661" s="529">
        <v>4120</v>
      </c>
      <c r="AE661" s="530"/>
      <c r="AF661" s="530"/>
      <c r="AG661" s="531" t="s">
        <v>60</v>
      </c>
      <c r="AH661" s="531"/>
      <c r="AI661" s="531"/>
      <c r="AJ661" s="532"/>
      <c r="AK661" s="56"/>
      <c r="AL661" s="33"/>
      <c r="AM661" s="33"/>
      <c r="AN661" s="33"/>
      <c r="AO661" s="33"/>
      <c r="AP661" s="63"/>
    </row>
    <row r="662" spans="2:42" ht="19.5" customHeight="1">
      <c r="B662" s="551"/>
      <c r="C662" s="552"/>
      <c r="D662" s="552"/>
      <c r="E662" s="70"/>
      <c r="F662" s="130"/>
      <c r="G662" s="130"/>
      <c r="H662" s="130"/>
      <c r="I662" s="130"/>
      <c r="J662" s="130"/>
      <c r="K662" s="130"/>
      <c r="L662" s="50"/>
      <c r="M662" s="553" t="s">
        <v>45</v>
      </c>
      <c r="N662" s="554"/>
      <c r="O662" s="554"/>
      <c r="P662" s="554"/>
      <c r="Q662" s="555"/>
      <c r="R662" s="525"/>
      <c r="S662" s="525"/>
      <c r="T662" s="525"/>
      <c r="U662" s="559" t="s">
        <v>54</v>
      </c>
      <c r="V662" s="525"/>
      <c r="W662" s="525"/>
      <c r="X662" s="525"/>
      <c r="Y662" s="510"/>
      <c r="Z662" s="511"/>
      <c r="AA662" s="511"/>
      <c r="AB662" s="511"/>
      <c r="AC662" s="511"/>
      <c r="AD662" s="538">
        <v>4140</v>
      </c>
      <c r="AE662" s="539"/>
      <c r="AF662" s="539"/>
      <c r="AG662" s="470" t="s">
        <v>61</v>
      </c>
      <c r="AH662" s="470"/>
      <c r="AI662" s="470"/>
      <c r="AJ662" s="471"/>
      <c r="AK662" s="15"/>
      <c r="AL662" s="16"/>
      <c r="AM662" s="16"/>
      <c r="AN662" s="16"/>
      <c r="AO662" s="16"/>
      <c r="AP662" s="64"/>
    </row>
    <row r="663" spans="2:42" ht="19.5" customHeight="1">
      <c r="B663" s="551"/>
      <c r="C663" s="552"/>
      <c r="D663" s="552"/>
      <c r="E663" s="70"/>
      <c r="F663" s="130"/>
      <c r="G663" s="130"/>
      <c r="H663" s="130"/>
      <c r="I663" s="130"/>
      <c r="J663" s="130"/>
      <c r="K663" s="130"/>
      <c r="L663" s="50"/>
      <c r="M663" s="553" t="s">
        <v>46</v>
      </c>
      <c r="N663" s="554"/>
      <c r="O663" s="554"/>
      <c r="P663" s="554"/>
      <c r="Q663" s="555"/>
      <c r="R663" s="525"/>
      <c r="S663" s="525"/>
      <c r="T663" s="525"/>
      <c r="U663" s="559" t="s">
        <v>55</v>
      </c>
      <c r="V663" s="525"/>
      <c r="W663" s="525"/>
      <c r="X663" s="525"/>
      <c r="Y663" s="510"/>
      <c r="Z663" s="511"/>
      <c r="AA663" s="511"/>
      <c r="AB663" s="511"/>
      <c r="AC663" s="511"/>
      <c r="AD663" s="566">
        <v>4150</v>
      </c>
      <c r="AE663" s="567"/>
      <c r="AF663" s="567"/>
      <c r="AG663" s="472" t="s">
        <v>62</v>
      </c>
      <c r="AH663" s="472"/>
      <c r="AI663" s="472"/>
      <c r="AJ663" s="473"/>
      <c r="AK663" s="17"/>
      <c r="AL663" s="18"/>
      <c r="AM663" s="18"/>
      <c r="AN663" s="18"/>
      <c r="AO663" s="18"/>
      <c r="AP663" s="65"/>
    </row>
    <row r="664" spans="2:42" ht="19.5" customHeight="1">
      <c r="B664" s="551"/>
      <c r="C664" s="552"/>
      <c r="D664" s="552"/>
      <c r="E664" s="70"/>
      <c r="F664" s="130"/>
      <c r="G664" s="130"/>
      <c r="H664" s="130"/>
      <c r="I664" s="130"/>
      <c r="J664" s="130"/>
      <c r="K664" s="130"/>
      <c r="L664" s="50"/>
      <c r="M664" s="553" t="s">
        <v>47</v>
      </c>
      <c r="N664" s="554"/>
      <c r="O664" s="554"/>
      <c r="P664" s="554"/>
      <c r="Q664" s="555"/>
      <c r="R664" s="525"/>
      <c r="S664" s="525"/>
      <c r="T664" s="525"/>
      <c r="U664" s="559" t="s">
        <v>56</v>
      </c>
      <c r="V664" s="525"/>
      <c r="W664" s="525"/>
      <c r="X664" s="525"/>
      <c r="Y664" s="526"/>
      <c r="Z664" s="526"/>
      <c r="AA664" s="526"/>
      <c r="AB664" s="526"/>
      <c r="AC664" s="526"/>
      <c r="AD664" s="19"/>
      <c r="AE664" s="19"/>
      <c r="AF664" s="19"/>
      <c r="AG664" s="19"/>
      <c r="AH664" s="19"/>
      <c r="AI664" s="19"/>
      <c r="AJ664" s="20"/>
      <c r="AK664" s="560" t="s">
        <v>63</v>
      </c>
      <c r="AL664" s="561"/>
      <c r="AM664" s="561" t="s">
        <v>64</v>
      </c>
      <c r="AN664" s="561"/>
      <c r="AO664" s="561" t="s">
        <v>65</v>
      </c>
      <c r="AP664" s="562"/>
    </row>
    <row r="665" spans="2:42" ht="19.5" customHeight="1">
      <c r="B665" s="551"/>
      <c r="C665" s="552"/>
      <c r="D665" s="552"/>
      <c r="E665" s="70"/>
      <c r="F665" s="130"/>
      <c r="G665" s="130"/>
      <c r="H665" s="130"/>
      <c r="I665" s="130"/>
      <c r="J665" s="130"/>
      <c r="K665" s="130"/>
      <c r="L665" s="50"/>
      <c r="M665" s="553" t="s">
        <v>48</v>
      </c>
      <c r="N665" s="554"/>
      <c r="O665" s="554"/>
      <c r="P665" s="554"/>
      <c r="Q665" s="555"/>
      <c r="R665" s="525"/>
      <c r="S665" s="525"/>
      <c r="T665" s="525"/>
      <c r="U665" s="559" t="s">
        <v>57</v>
      </c>
      <c r="V665" s="525"/>
      <c r="W665" s="525"/>
      <c r="X665" s="525"/>
      <c r="Y665" s="526"/>
      <c r="Z665" s="526"/>
      <c r="AA665" s="526"/>
      <c r="AB665" s="526"/>
      <c r="AC665" s="526"/>
      <c r="AD665" s="21"/>
      <c r="AE665" s="21"/>
      <c r="AF665" s="21"/>
      <c r="AG665" s="21"/>
      <c r="AH665" s="21"/>
      <c r="AI665" s="21"/>
      <c r="AJ665" s="22"/>
      <c r="AK665" s="474">
        <v>0</v>
      </c>
      <c r="AL665" s="468"/>
      <c r="AM665" s="468">
        <v>4</v>
      </c>
      <c r="AN665" s="468"/>
      <c r="AO665" s="468">
        <v>0</v>
      </c>
      <c r="AP665" s="469"/>
    </row>
    <row r="666" spans="2:42" ht="19.5" customHeight="1">
      <c r="B666" s="551"/>
      <c r="C666" s="552"/>
      <c r="D666" s="552"/>
      <c r="E666" s="70"/>
      <c r="F666" s="130"/>
      <c r="G666" s="130"/>
      <c r="H666" s="130"/>
      <c r="I666" s="130"/>
      <c r="J666" s="130"/>
      <c r="K666" s="130"/>
      <c r="L666" s="50"/>
      <c r="M666" s="553" t="s">
        <v>49</v>
      </c>
      <c r="N666" s="554"/>
      <c r="O666" s="554"/>
      <c r="P666" s="554"/>
      <c r="Q666" s="555"/>
      <c r="R666" s="525"/>
      <c r="S666" s="525"/>
      <c r="T666" s="525"/>
      <c r="U666" s="559" t="s">
        <v>58</v>
      </c>
      <c r="V666" s="525"/>
      <c r="W666" s="525"/>
      <c r="X666" s="525"/>
      <c r="Y666" s="526"/>
      <c r="Z666" s="526"/>
      <c r="AA666" s="526"/>
      <c r="AB666" s="526"/>
      <c r="AC666" s="526"/>
      <c r="AD666" s="21"/>
      <c r="AE666" s="21"/>
      <c r="AF666" s="21"/>
      <c r="AG666" s="21"/>
      <c r="AH666" s="21"/>
      <c r="AI666" s="21"/>
      <c r="AJ666" s="22"/>
      <c r="AK666" s="474">
        <v>1</v>
      </c>
      <c r="AL666" s="468"/>
      <c r="AM666" s="468">
        <v>6</v>
      </c>
      <c r="AN666" s="468"/>
      <c r="AO666" s="468">
        <v>1</v>
      </c>
      <c r="AP666" s="469"/>
    </row>
    <row r="667" spans="2:42" ht="19.5" customHeight="1">
      <c r="B667" s="551"/>
      <c r="C667" s="552"/>
      <c r="D667" s="552"/>
      <c r="E667" s="70"/>
      <c r="F667" s="130"/>
      <c r="G667" s="130"/>
      <c r="H667" s="130"/>
      <c r="I667" s="130"/>
      <c r="J667" s="130"/>
      <c r="K667" s="130"/>
      <c r="L667" s="50"/>
      <c r="M667" s="553" t="s">
        <v>258</v>
      </c>
      <c r="N667" s="554"/>
      <c r="O667" s="554"/>
      <c r="P667" s="554"/>
      <c r="Q667" s="555"/>
      <c r="R667" s="525"/>
      <c r="S667" s="525"/>
      <c r="T667" s="525"/>
      <c r="U667" s="559" t="s">
        <v>59</v>
      </c>
      <c r="V667" s="525"/>
      <c r="W667" s="525"/>
      <c r="X667" s="525"/>
      <c r="Y667" s="526"/>
      <c r="Z667" s="526"/>
      <c r="AA667" s="526"/>
      <c r="AB667" s="526"/>
      <c r="AC667" s="526"/>
      <c r="AD667" s="21"/>
      <c r="AE667" s="21"/>
      <c r="AF667" s="21"/>
      <c r="AG667" s="21"/>
      <c r="AH667" s="21"/>
      <c r="AI667" s="21"/>
      <c r="AJ667" s="22"/>
      <c r="AK667" s="474">
        <v>2</v>
      </c>
      <c r="AL667" s="468"/>
      <c r="AM667" s="468">
        <v>7</v>
      </c>
      <c r="AN667" s="468"/>
      <c r="AO667" s="468">
        <v>2</v>
      </c>
      <c r="AP667" s="469"/>
    </row>
    <row r="668" spans="2:42" ht="19.5" customHeight="1">
      <c r="B668" s="551"/>
      <c r="C668" s="552"/>
      <c r="D668" s="552"/>
      <c r="E668" s="70"/>
      <c r="F668" s="130"/>
      <c r="G668" s="130"/>
      <c r="H668" s="130"/>
      <c r="I668" s="130"/>
      <c r="J668" s="130"/>
      <c r="K668" s="130"/>
      <c r="L668" s="50"/>
      <c r="M668" s="553" t="s">
        <v>50</v>
      </c>
      <c r="N668" s="554"/>
      <c r="O668" s="554"/>
      <c r="P668" s="554"/>
      <c r="Q668" s="555"/>
      <c r="R668" s="525"/>
      <c r="S668" s="525"/>
      <c r="T668" s="525"/>
      <c r="U668" s="525"/>
      <c r="V668" s="525"/>
      <c r="W668" s="525"/>
      <c r="X668" s="525"/>
      <c r="Y668" s="526"/>
      <c r="Z668" s="526"/>
      <c r="AA668" s="526"/>
      <c r="AB668" s="526"/>
      <c r="AC668" s="526"/>
      <c r="AD668" s="21"/>
      <c r="AE668" s="21"/>
      <c r="AF668" s="21"/>
      <c r="AG668" s="21"/>
      <c r="AH668" s="21"/>
      <c r="AI668" s="21"/>
      <c r="AJ668" s="22"/>
      <c r="AK668" s="474"/>
      <c r="AL668" s="468"/>
      <c r="AM668" s="468"/>
      <c r="AN668" s="468"/>
      <c r="AO668" s="468">
        <v>4</v>
      </c>
      <c r="AP668" s="469"/>
    </row>
    <row r="669" spans="2:42" ht="19.5" customHeight="1">
      <c r="B669" s="551"/>
      <c r="C669" s="552"/>
      <c r="D669" s="552"/>
      <c r="E669" s="70"/>
      <c r="F669" s="130"/>
      <c r="G669" s="130"/>
      <c r="H669" s="130"/>
      <c r="I669" s="130"/>
      <c r="J669" s="130"/>
      <c r="K669" s="130"/>
      <c r="L669" s="50"/>
      <c r="M669" s="556"/>
      <c r="N669" s="554"/>
      <c r="O669" s="554"/>
      <c r="P669" s="554"/>
      <c r="Q669" s="555"/>
      <c r="R669" s="525"/>
      <c r="S669" s="525"/>
      <c r="T669" s="525"/>
      <c r="U669" s="525"/>
      <c r="V669" s="525"/>
      <c r="W669" s="525"/>
      <c r="X669" s="525"/>
      <c r="Y669" s="526"/>
      <c r="Z669" s="526"/>
      <c r="AA669" s="526"/>
      <c r="AB669" s="526"/>
      <c r="AC669" s="526"/>
      <c r="AD669" s="21"/>
      <c r="AE669" s="21"/>
      <c r="AF669" s="21"/>
      <c r="AG669" s="21"/>
      <c r="AH669" s="21"/>
      <c r="AI669" s="21"/>
      <c r="AJ669" s="22"/>
      <c r="AK669" s="474"/>
      <c r="AL669" s="468"/>
      <c r="AM669" s="468"/>
      <c r="AN669" s="468"/>
      <c r="AO669" s="468">
        <v>5</v>
      </c>
      <c r="AP669" s="469"/>
    </row>
    <row r="670" spans="2:42" ht="19.5" customHeight="1">
      <c r="B670" s="551"/>
      <c r="C670" s="552"/>
      <c r="D670" s="552"/>
      <c r="E670" s="70"/>
      <c r="F670" s="130"/>
      <c r="G670" s="130"/>
      <c r="H670" s="130"/>
      <c r="I670" s="130"/>
      <c r="J670" s="130"/>
      <c r="K670" s="130"/>
      <c r="L670" s="50"/>
      <c r="M670" s="553"/>
      <c r="N670" s="554"/>
      <c r="O670" s="554"/>
      <c r="P670" s="554"/>
      <c r="Q670" s="555"/>
      <c r="R670" s="525"/>
      <c r="S670" s="525"/>
      <c r="T670" s="525"/>
      <c r="U670" s="525"/>
      <c r="V670" s="525"/>
      <c r="W670" s="525"/>
      <c r="X670" s="525"/>
      <c r="Y670" s="526"/>
      <c r="Z670" s="526"/>
      <c r="AA670" s="526"/>
      <c r="AB670" s="526"/>
      <c r="AC670" s="526"/>
      <c r="AD670" s="21"/>
      <c r="AE670" s="21"/>
      <c r="AF670" s="21"/>
      <c r="AG670" s="21"/>
      <c r="AH670" s="21"/>
      <c r="AI670" s="21"/>
      <c r="AJ670" s="22"/>
      <c r="AK670" s="474"/>
      <c r="AL670" s="468"/>
      <c r="AM670" s="468"/>
      <c r="AN670" s="468"/>
      <c r="AO670" s="468"/>
      <c r="AP670" s="469"/>
    </row>
    <row r="671" spans="2:42" ht="19.5" customHeight="1">
      <c r="B671" s="540" t="s">
        <v>2</v>
      </c>
      <c r="C671" s="541"/>
      <c r="D671" s="541"/>
      <c r="E671" s="71"/>
      <c r="F671" s="66"/>
      <c r="G671" s="66"/>
      <c r="H671" s="66"/>
      <c r="I671" s="66"/>
      <c r="J671" s="66"/>
      <c r="K671" s="66"/>
      <c r="L671" s="67"/>
      <c r="M671" s="542" t="s">
        <v>51</v>
      </c>
      <c r="N671" s="543"/>
      <c r="O671" s="543"/>
      <c r="P671" s="543"/>
      <c r="Q671" s="544"/>
      <c r="R671" s="545"/>
      <c r="S671" s="545"/>
      <c r="T671" s="545"/>
      <c r="U671" s="545"/>
      <c r="V671" s="545"/>
      <c r="W671" s="545"/>
      <c r="X671" s="545"/>
      <c r="Y671" s="546"/>
      <c r="Z671" s="546"/>
      <c r="AA671" s="546"/>
      <c r="AB671" s="546"/>
      <c r="AC671" s="546"/>
      <c r="AD671" s="23"/>
      <c r="AE671" s="23"/>
      <c r="AF671" s="23"/>
      <c r="AG671" s="23"/>
      <c r="AH671" s="23"/>
      <c r="AI671" s="23"/>
      <c r="AJ671" s="24"/>
      <c r="AK671" s="547"/>
      <c r="AL671" s="527"/>
      <c r="AM671" s="527"/>
      <c r="AN671" s="527"/>
      <c r="AO671" s="527"/>
      <c r="AP671" s="528"/>
    </row>
    <row r="672" spans="2:42" ht="12" customHeight="1">
      <c r="B672" s="68" t="s">
        <v>17</v>
      </c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69"/>
      <c r="AD672" s="9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215"/>
    </row>
    <row r="673" spans="2:42" ht="12" customHeight="1">
      <c r="B673" s="11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12"/>
      <c r="AD673" s="11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216"/>
    </row>
    <row r="674" spans="2:42" ht="12" customHeight="1">
      <c r="B674" s="1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12"/>
      <c r="AD674" s="11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216"/>
    </row>
    <row r="675" spans="2:42" ht="12" customHeight="1">
      <c r="B675" s="11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12"/>
      <c r="AD675" s="11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216"/>
    </row>
    <row r="676" spans="2:42" ht="12" customHeight="1">
      <c r="B676" s="1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12"/>
      <c r="AD676" s="11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216"/>
    </row>
    <row r="677" spans="2:42" ht="12" customHeight="1">
      <c r="B677" s="11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12"/>
      <c r="AD677" s="11"/>
      <c r="AE677" s="4"/>
      <c r="AF677" s="4"/>
      <c r="AG677" s="4"/>
      <c r="AH677" s="4"/>
      <c r="AI677" s="4"/>
      <c r="AO677" s="4"/>
      <c r="AP677" s="216"/>
    </row>
    <row r="678" spans="2:42" ht="12" customHeight="1">
      <c r="B678" s="11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12"/>
      <c r="AD678" s="11"/>
      <c r="AE678" s="4"/>
      <c r="AF678" s="4"/>
      <c r="AG678" s="4"/>
      <c r="AH678" s="4"/>
      <c r="AI678" s="4"/>
      <c r="AO678" s="4"/>
      <c r="AP678" s="216"/>
    </row>
    <row r="679" spans="2:42" ht="10.5">
      <c r="B679" s="10"/>
      <c r="C679" s="128"/>
      <c r="D679" s="128"/>
      <c r="E679" s="128"/>
      <c r="F679" s="128"/>
      <c r="G679" s="128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8"/>
      <c r="T679" s="128"/>
      <c r="U679" s="128"/>
      <c r="V679" s="128"/>
      <c r="W679" s="128"/>
      <c r="X679" s="128"/>
      <c r="Y679" s="128"/>
      <c r="Z679" s="128"/>
      <c r="AA679" s="128"/>
      <c r="AB679" s="128"/>
      <c r="AC679" s="129"/>
      <c r="AD679" s="11"/>
      <c r="AE679" s="4"/>
      <c r="AF679" s="4"/>
      <c r="AG679" s="4"/>
      <c r="AH679" s="4"/>
      <c r="AI679" s="4"/>
      <c r="AO679" s="209"/>
      <c r="AP679" s="217"/>
    </row>
    <row r="680" spans="2:42" ht="10.5">
      <c r="B680" s="557" t="s">
        <v>33</v>
      </c>
      <c r="C680" s="449"/>
      <c r="D680" s="558"/>
      <c r="E680" s="558"/>
      <c r="F680" s="558"/>
      <c r="G680" s="449" t="s">
        <v>34</v>
      </c>
      <c r="H680" s="449"/>
      <c r="I680" s="449"/>
      <c r="J680" s="449" t="s">
        <v>34</v>
      </c>
      <c r="K680" s="449"/>
      <c r="L680" s="449"/>
      <c r="M680" s="449" t="s">
        <v>35</v>
      </c>
      <c r="N680" s="449"/>
      <c r="O680" s="449"/>
      <c r="P680" s="449"/>
      <c r="Q680" s="449"/>
      <c r="R680" s="449"/>
      <c r="S680" s="449"/>
      <c r="T680" s="449"/>
      <c r="U680" s="449"/>
      <c r="V680" s="449" t="s">
        <v>36</v>
      </c>
      <c r="W680" s="449"/>
      <c r="X680" s="449"/>
      <c r="Y680" s="449" t="s">
        <v>37</v>
      </c>
      <c r="Z680" s="449"/>
      <c r="AA680" s="449"/>
      <c r="AB680" s="449" t="s">
        <v>38</v>
      </c>
      <c r="AC680" s="449"/>
      <c r="AD680" s="449"/>
      <c r="AE680" s="449" t="s">
        <v>39</v>
      </c>
      <c r="AF680" s="449"/>
      <c r="AG680" s="449"/>
      <c r="AH680" s="449" t="s">
        <v>41</v>
      </c>
      <c r="AI680" s="449"/>
      <c r="AJ680" s="449"/>
      <c r="AK680" s="449" t="s">
        <v>40</v>
      </c>
      <c r="AL680" s="449"/>
      <c r="AM680" s="449"/>
      <c r="AN680" s="449" t="s">
        <v>66</v>
      </c>
      <c r="AO680" s="449"/>
      <c r="AP680" s="452"/>
    </row>
    <row r="681" spans="2:42" ht="10.5">
      <c r="B681" s="9"/>
      <c r="C681" s="87"/>
      <c r="D681" s="9"/>
      <c r="E681" s="86"/>
      <c r="F681" s="87"/>
      <c r="G681" s="9"/>
      <c r="H681" s="86"/>
      <c r="I681" s="87"/>
      <c r="J681" s="9"/>
      <c r="K681" s="86"/>
      <c r="L681" s="87"/>
      <c r="M681" s="9"/>
      <c r="N681" s="86"/>
      <c r="O681" s="87"/>
      <c r="P681" s="9"/>
      <c r="Q681" s="86"/>
      <c r="R681" s="87"/>
      <c r="S681" s="9"/>
      <c r="T681" s="86"/>
      <c r="U681" s="87"/>
      <c r="V681" s="9"/>
      <c r="W681" s="86"/>
      <c r="X681" s="87"/>
      <c r="Y681" s="9"/>
      <c r="Z681" s="86"/>
      <c r="AA681" s="87"/>
      <c r="AB681" s="9"/>
      <c r="AC681" s="86"/>
      <c r="AD681" s="87"/>
      <c r="AE681" s="9"/>
      <c r="AF681" s="86"/>
      <c r="AG681" s="87"/>
      <c r="AH681" s="9"/>
      <c r="AI681" s="86"/>
      <c r="AJ681" s="87"/>
      <c r="AK681" s="9"/>
      <c r="AL681" s="86"/>
      <c r="AM681" s="87"/>
      <c r="AN681" s="453">
        <f>AN624+1</f>
        <v>12</v>
      </c>
      <c r="AO681" s="454"/>
      <c r="AP681" s="455"/>
    </row>
    <row r="682" spans="2:42" ht="10.5">
      <c r="B682" s="11"/>
      <c r="C682" s="12"/>
      <c r="D682" s="11"/>
      <c r="E682" s="4"/>
      <c r="F682" s="12"/>
      <c r="G682" s="11"/>
      <c r="H682" s="4"/>
      <c r="I682" s="12"/>
      <c r="J682" s="11"/>
      <c r="K682" s="4"/>
      <c r="L682" s="12"/>
      <c r="M682" s="11"/>
      <c r="N682" s="4"/>
      <c r="O682" s="12"/>
      <c r="P682" s="11"/>
      <c r="Q682" s="4"/>
      <c r="R682" s="12"/>
      <c r="S682" s="11"/>
      <c r="T682" s="4"/>
      <c r="U682" s="12"/>
      <c r="V682" s="11"/>
      <c r="W682" s="4"/>
      <c r="X682" s="12"/>
      <c r="Y682" s="11"/>
      <c r="Z682" s="4"/>
      <c r="AA682" s="12"/>
      <c r="AB682" s="11"/>
      <c r="AC682" s="4"/>
      <c r="AD682" s="12"/>
      <c r="AE682" s="11"/>
      <c r="AF682" s="4"/>
      <c r="AG682" s="12"/>
      <c r="AH682" s="11"/>
      <c r="AI682" s="4"/>
      <c r="AJ682" s="12"/>
      <c r="AK682" s="11"/>
      <c r="AL682" s="4"/>
      <c r="AM682" s="12"/>
      <c r="AN682" s="456"/>
      <c r="AO682" s="457"/>
      <c r="AP682" s="458"/>
    </row>
    <row r="683" spans="2:42" ht="10.5">
      <c r="B683" s="11"/>
      <c r="C683" s="12"/>
      <c r="D683" s="11"/>
      <c r="E683" s="4"/>
      <c r="F683" s="12"/>
      <c r="G683" s="11"/>
      <c r="H683" s="4"/>
      <c r="I683" s="12"/>
      <c r="J683" s="11"/>
      <c r="K683" s="4"/>
      <c r="L683" s="12"/>
      <c r="M683" s="11"/>
      <c r="N683" s="4"/>
      <c r="O683" s="12"/>
      <c r="P683" s="11"/>
      <c r="Q683" s="4"/>
      <c r="R683" s="12"/>
      <c r="S683" s="11"/>
      <c r="T683" s="4"/>
      <c r="U683" s="12"/>
      <c r="V683" s="11"/>
      <c r="W683" s="4"/>
      <c r="X683" s="12"/>
      <c r="Y683" s="11"/>
      <c r="Z683" s="4"/>
      <c r="AA683" s="12"/>
      <c r="AB683" s="11"/>
      <c r="AC683" s="4"/>
      <c r="AD683" s="12"/>
      <c r="AE683" s="11"/>
      <c r="AF683" s="4"/>
      <c r="AG683" s="12"/>
      <c r="AH683" s="11"/>
      <c r="AI683" s="4"/>
      <c r="AJ683" s="12"/>
      <c r="AK683" s="11"/>
      <c r="AL683" s="4"/>
      <c r="AM683" s="12"/>
      <c r="AN683" s="456"/>
      <c r="AO683" s="457"/>
      <c r="AP683" s="458"/>
    </row>
    <row r="684" spans="2:42" ht="10.5">
      <c r="B684" s="10"/>
      <c r="C684" s="129"/>
      <c r="D684" s="10"/>
      <c r="E684" s="128"/>
      <c r="F684" s="129"/>
      <c r="G684" s="10"/>
      <c r="H684" s="128"/>
      <c r="I684" s="129"/>
      <c r="J684" s="10"/>
      <c r="K684" s="128"/>
      <c r="L684" s="129"/>
      <c r="M684" s="10"/>
      <c r="N684" s="128"/>
      <c r="O684" s="129"/>
      <c r="P684" s="10"/>
      <c r="Q684" s="128"/>
      <c r="R684" s="129"/>
      <c r="S684" s="10"/>
      <c r="T684" s="128"/>
      <c r="U684" s="129"/>
      <c r="V684" s="10"/>
      <c r="W684" s="128"/>
      <c r="X684" s="129"/>
      <c r="Y684" s="10"/>
      <c r="Z684" s="128"/>
      <c r="AA684" s="129"/>
      <c r="AB684" s="10"/>
      <c r="AC684" s="128"/>
      <c r="AD684" s="129"/>
      <c r="AE684" s="10"/>
      <c r="AF684" s="128"/>
      <c r="AG684" s="129"/>
      <c r="AH684" s="10"/>
      <c r="AI684" s="128"/>
      <c r="AJ684" s="129"/>
      <c r="AK684" s="10"/>
      <c r="AL684" s="128"/>
      <c r="AM684" s="129"/>
      <c r="AN684" s="459"/>
      <c r="AO684" s="460"/>
      <c r="AP684" s="461"/>
    </row>
    <row r="685" ht="12" customHeight="1"/>
    <row r="686" spans="2:42" ht="12" customHeight="1">
      <c r="B686" s="1" t="str">
        <f>+"-kwd-"&amp;E697&amp;G697&amp;I697&amp;K697&amp;M697&amp;O697&amp;Q697&amp;"-"&amp;V697&amp;X697&amp;Z697&amp;AB697&amp;AD697&amp;","&amp;U689&amp;W689&amp;Y689&amp;AA689&amp;AC689&amp;AE689&amp;AG689&amp;","&amp;V698&amp;","&amp;Y712</f>
        <v>-kwd--,1234567,,0</v>
      </c>
      <c r="AJ686" s="25" t="s">
        <v>67</v>
      </c>
      <c r="AK686" s="26"/>
      <c r="AL686" s="26"/>
      <c r="AM686" s="26"/>
      <c r="AN686" s="26"/>
      <c r="AO686" s="26"/>
      <c r="AP686" s="27"/>
    </row>
    <row r="687" spans="36:42" ht="12" customHeight="1">
      <c r="AJ687" s="487" t="s">
        <v>208</v>
      </c>
      <c r="AK687" s="13"/>
      <c r="AL687" s="13"/>
      <c r="AM687" s="13"/>
      <c r="AN687" s="13"/>
      <c r="AO687" s="13"/>
      <c r="AP687" s="28"/>
    </row>
    <row r="688" spans="4:42" ht="12" customHeight="1" thickBot="1">
      <c r="D688" s="607" t="s">
        <v>25</v>
      </c>
      <c r="E688" s="607"/>
      <c r="F688" s="607"/>
      <c r="G688" s="607"/>
      <c r="H688" s="607"/>
      <c r="I688" s="607"/>
      <c r="J688" s="607"/>
      <c r="K688" s="607"/>
      <c r="L688" s="607"/>
      <c r="AJ688" s="488"/>
      <c r="AK688" s="29"/>
      <c r="AL688" s="29"/>
      <c r="AM688" s="29"/>
      <c r="AN688" s="29"/>
      <c r="AO688" s="29"/>
      <c r="AP688" s="30"/>
    </row>
    <row r="689" spans="4:42" ht="21" customHeight="1" thickBot="1" thickTop="1">
      <c r="D689" s="608"/>
      <c r="E689" s="608"/>
      <c r="F689" s="608"/>
      <c r="G689" s="608"/>
      <c r="H689" s="608"/>
      <c r="I689" s="608"/>
      <c r="J689" s="608"/>
      <c r="K689" s="608"/>
      <c r="L689" s="608"/>
      <c r="Q689" s="609" t="s">
        <v>254</v>
      </c>
      <c r="R689" s="610"/>
      <c r="S689" s="610"/>
      <c r="T689" s="611"/>
      <c r="U689" s="612" t="str">
        <f>IF('基本情報入力欄'!$D$15="","",MID('基本情報入力欄'!$D$15,1,1))</f>
        <v>1</v>
      </c>
      <c r="V689" s="600"/>
      <c r="W689" s="599" t="str">
        <f>IF('基本情報入力欄'!$D$15="","",MID('基本情報入力欄'!$D$15,2,1))</f>
        <v>2</v>
      </c>
      <c r="X689" s="600"/>
      <c r="Y689" s="599" t="str">
        <f>IF('基本情報入力欄'!$D$15="","",MID('基本情報入力欄'!$D$15,3,1))</f>
        <v>3</v>
      </c>
      <c r="Z689" s="600"/>
      <c r="AA689" s="599" t="str">
        <f>IF('基本情報入力欄'!$D$15="","",MID('基本情報入力欄'!$D$15,4,1))</f>
        <v>4</v>
      </c>
      <c r="AB689" s="600"/>
      <c r="AC689" s="599" t="str">
        <f>IF('基本情報入力欄'!$D$15="","",MID('基本情報入力欄'!$D$15,5,1))</f>
        <v>5</v>
      </c>
      <c r="AD689" s="600"/>
      <c r="AE689" s="599" t="str">
        <f>IF('基本情報入力欄'!$D$15="","",MID('基本情報入力欄'!$D$15,6,1))</f>
        <v>6</v>
      </c>
      <c r="AF689" s="600"/>
      <c r="AG689" s="599" t="str">
        <f>IF('基本情報入力欄'!$D$15="","",MID('基本情報入力欄'!$D$15,7,1))</f>
        <v>7</v>
      </c>
      <c r="AH689" s="643"/>
      <c r="AI689" s="75" t="s">
        <v>15</v>
      </c>
      <c r="AJ689" s="254"/>
      <c r="AK689" s="254"/>
      <c r="AL689" s="7"/>
      <c r="AM689" s="535">
        <f>'基本情報入力欄'!$D$12</f>
        <v>42551</v>
      </c>
      <c r="AN689" s="536"/>
      <c r="AO689" s="536"/>
      <c r="AP689" s="537"/>
    </row>
    <row r="690" spans="2:42" ht="13.5" customHeight="1" thickTop="1">
      <c r="B690" s="604" t="s">
        <v>110</v>
      </c>
      <c r="C690" s="604"/>
      <c r="D690" s="604"/>
      <c r="E690" s="604"/>
      <c r="F690" s="604"/>
      <c r="G690" s="604"/>
      <c r="H690" s="604"/>
      <c r="I690" s="604"/>
      <c r="J690" s="604"/>
      <c r="K690" s="604"/>
      <c r="L690" s="604"/>
      <c r="M690" s="604"/>
      <c r="N690" s="604"/>
      <c r="O690" s="604"/>
      <c r="Q690" s="605" t="s">
        <v>8</v>
      </c>
      <c r="R690" s="606"/>
      <c r="S690" s="606"/>
      <c r="T690" s="5"/>
      <c r="U690" s="200" t="str">
        <f>IF('基本情報入力欄'!$D$16="","",'基本情報入力欄'!$D$16)</f>
        <v>332-0012</v>
      </c>
      <c r="V690" s="200"/>
      <c r="W690" s="200"/>
      <c r="X690" s="200"/>
      <c r="Y690" s="200"/>
      <c r="Z690" s="200"/>
      <c r="AA690" s="200"/>
      <c r="AB690" s="200"/>
      <c r="AC690" s="200"/>
      <c r="AD690" s="200"/>
      <c r="AE690" s="200"/>
      <c r="AF690" s="200"/>
      <c r="AG690" s="200"/>
      <c r="AH690" s="200"/>
      <c r="AI690" s="200"/>
      <c r="AJ690" s="200"/>
      <c r="AK690" s="200"/>
      <c r="AL690" s="200"/>
      <c r="AM690" s="200"/>
      <c r="AN690" s="200"/>
      <c r="AO690" s="200"/>
      <c r="AP690" s="202"/>
    </row>
    <row r="691" spans="2:42" ht="12" customHeight="1">
      <c r="B691" s="604"/>
      <c r="C691" s="604"/>
      <c r="D691" s="604"/>
      <c r="E691" s="604"/>
      <c r="F691" s="604"/>
      <c r="G691" s="604"/>
      <c r="H691" s="604"/>
      <c r="I691" s="604"/>
      <c r="J691" s="604"/>
      <c r="K691" s="604"/>
      <c r="L691" s="604"/>
      <c r="M691" s="604"/>
      <c r="N691" s="604"/>
      <c r="O691" s="604"/>
      <c r="Q691" s="450" t="s">
        <v>9</v>
      </c>
      <c r="R691" s="451"/>
      <c r="S691" s="451"/>
      <c r="T691" s="4"/>
      <c r="U691" s="201" t="str">
        <f>IF('基本情報入力欄'!$D$17="","",'基本情報入力欄'!$D$17)</f>
        <v>埼玉県川口市本町４－１１－６</v>
      </c>
      <c r="V691" s="201"/>
      <c r="W691" s="201"/>
      <c r="X691" s="201"/>
      <c r="Y691" s="201"/>
      <c r="Z691" s="201"/>
      <c r="AA691" s="201"/>
      <c r="AB691" s="201"/>
      <c r="AC691" s="201"/>
      <c r="AD691" s="201"/>
      <c r="AE691" s="201"/>
      <c r="AF691" s="201"/>
      <c r="AG691" s="201"/>
      <c r="AH691" s="201"/>
      <c r="AI691" s="201"/>
      <c r="AJ691" s="201"/>
      <c r="AK691" s="201"/>
      <c r="AL691" s="201"/>
      <c r="AM691" s="201"/>
      <c r="AN691" s="201"/>
      <c r="AO691" s="201"/>
      <c r="AP691" s="203"/>
    </row>
    <row r="692" spans="17:42" ht="12" customHeight="1">
      <c r="Q692" s="450" t="s">
        <v>10</v>
      </c>
      <c r="R692" s="451"/>
      <c r="S692" s="451"/>
      <c r="T692" s="4"/>
      <c r="U692" s="293" t="str">
        <f>IF('基本情報入力欄'!$D$18="","",'基本情報入力欄'!$D$18)</f>
        <v>川口土木建築工業株式会社</v>
      </c>
      <c r="V692" s="293"/>
      <c r="W692" s="293"/>
      <c r="X692" s="293"/>
      <c r="Y692" s="293"/>
      <c r="Z692" s="293"/>
      <c r="AA692" s="293"/>
      <c r="AB692" s="293"/>
      <c r="AC692" s="293"/>
      <c r="AD692" s="293"/>
      <c r="AE692" s="293"/>
      <c r="AF692" s="293"/>
      <c r="AG692" s="293"/>
      <c r="AH692" s="293"/>
      <c r="AI692" s="293"/>
      <c r="AJ692" s="293"/>
      <c r="AK692" s="293"/>
      <c r="AL692" s="293"/>
      <c r="AM692" s="293"/>
      <c r="AN692" s="201" t="s">
        <v>137</v>
      </c>
      <c r="AO692" s="201"/>
      <c r="AP692" s="203"/>
    </row>
    <row r="693" spans="17:42" ht="12" customHeight="1">
      <c r="Q693" s="450"/>
      <c r="R693" s="451"/>
      <c r="S693" s="451"/>
      <c r="T693" s="4"/>
      <c r="U693" s="293"/>
      <c r="V693" s="293"/>
      <c r="W693" s="293"/>
      <c r="X693" s="293"/>
      <c r="Y693" s="293"/>
      <c r="Z693" s="293"/>
      <c r="AA693" s="293"/>
      <c r="AB693" s="293"/>
      <c r="AC693" s="293"/>
      <c r="AD693" s="293"/>
      <c r="AE693" s="293"/>
      <c r="AF693" s="293"/>
      <c r="AG693" s="293"/>
      <c r="AH693" s="293"/>
      <c r="AI693" s="293"/>
      <c r="AJ693" s="293"/>
      <c r="AK693" s="293"/>
      <c r="AL693" s="293"/>
      <c r="AM693" s="293"/>
      <c r="AN693" s="201"/>
      <c r="AO693" s="201"/>
      <c r="AP693" s="203"/>
    </row>
    <row r="694" spans="2:42" ht="12" customHeight="1">
      <c r="B694" s="91" t="s">
        <v>26</v>
      </c>
      <c r="Q694" s="450" t="s">
        <v>11</v>
      </c>
      <c r="R694" s="451"/>
      <c r="S694" s="451"/>
      <c r="T694" s="4"/>
      <c r="U694" s="201" t="str">
        <f>IF('基本情報入力欄'!$D$19="","",'基本情報入力欄'!$D$19)</f>
        <v>代表太郎</v>
      </c>
      <c r="V694" s="201"/>
      <c r="W694" s="201"/>
      <c r="X694" s="201"/>
      <c r="Y694" s="201"/>
      <c r="Z694" s="201"/>
      <c r="AA694" s="201"/>
      <c r="AB694" s="201"/>
      <c r="AC694" s="201"/>
      <c r="AD694" s="201"/>
      <c r="AE694" s="201"/>
      <c r="AF694" s="201"/>
      <c r="AG694" s="201"/>
      <c r="AH694" s="201"/>
      <c r="AI694" s="201"/>
      <c r="AJ694" s="201"/>
      <c r="AK694" s="201"/>
      <c r="AL694" s="201"/>
      <c r="AM694" s="201"/>
      <c r="AN694" s="201"/>
      <c r="AO694" s="201"/>
      <c r="AP694" s="203"/>
    </row>
    <row r="695" spans="17:42" ht="12" customHeight="1">
      <c r="Q695" s="450" t="s">
        <v>13</v>
      </c>
      <c r="R695" s="451"/>
      <c r="S695" s="451"/>
      <c r="T695" s="4"/>
      <c r="U695" s="201" t="str">
        <f>IF('基本情報入力欄'!$D$20="","",'基本情報入力欄'!$D$20)</f>
        <v>048-224-5111</v>
      </c>
      <c r="V695" s="201"/>
      <c r="W695" s="201"/>
      <c r="X695" s="201"/>
      <c r="Y695" s="201"/>
      <c r="Z695" s="201"/>
      <c r="AA695" s="489" t="s">
        <v>14</v>
      </c>
      <c r="AB695" s="489"/>
      <c r="AC695" s="489"/>
      <c r="AD695" s="201"/>
      <c r="AE695" s="201" t="str">
        <f>IF('基本情報入力欄'!$D$21="","",'基本情報入力欄'!$D$21)</f>
        <v>048-224-5118</v>
      </c>
      <c r="AF695" s="201"/>
      <c r="AG695" s="201"/>
      <c r="AH695" s="201"/>
      <c r="AI695" s="201"/>
      <c r="AJ695" s="201"/>
      <c r="AK695" s="201"/>
      <c r="AL695" s="201"/>
      <c r="AM695" s="201"/>
      <c r="AN695" s="201"/>
      <c r="AO695" s="201"/>
      <c r="AP695" s="203"/>
    </row>
    <row r="696" spans="2:42" ht="12" customHeight="1" thickBot="1">
      <c r="B696" s="649" t="s">
        <v>261</v>
      </c>
      <c r="C696" s="649"/>
      <c r="Q696" s="450"/>
      <c r="R696" s="451"/>
      <c r="S696" s="451"/>
      <c r="T696" s="4"/>
      <c r="U696" s="201"/>
      <c r="V696" s="201"/>
      <c r="W696" s="201"/>
      <c r="X696" s="201"/>
      <c r="Y696" s="201"/>
      <c r="Z696" s="201"/>
      <c r="AA696" s="201"/>
      <c r="AB696" s="201"/>
      <c r="AC696" s="201"/>
      <c r="AD696" s="201"/>
      <c r="AE696" s="201"/>
      <c r="AF696" s="201"/>
      <c r="AG696" s="201"/>
      <c r="AH696" s="201"/>
      <c r="AI696" s="201"/>
      <c r="AJ696" s="201"/>
      <c r="AK696" s="201"/>
      <c r="AL696" s="201"/>
      <c r="AM696" s="201"/>
      <c r="AN696" s="440" t="s">
        <v>210</v>
      </c>
      <c r="AO696" s="440"/>
      <c r="AP696" s="441"/>
    </row>
    <row r="697" spans="2:42" ht="17.25" customHeight="1" thickTop="1">
      <c r="B697" s="268">
        <f>IF('請求入力欄'!$D695="","",MID('請求入力欄'!$D695,1,1))</f>
      </c>
      <c r="C697" s="269">
        <f>IF('請求入力欄'!$D695="","",MID('請求入力欄'!$D695,2,1))</f>
      </c>
      <c r="D697" s="270">
        <f>IF('請求入力欄'!$D695="","",MID('請求入力欄'!$D695,3,1))</f>
      </c>
      <c r="E697" s="603">
        <f>IF('請求入力欄'!$D695="","",MID('請求入力欄'!$D695,4,1))</f>
      </c>
      <c r="F697" s="603"/>
      <c r="G697" s="603">
        <f>IF('請求入力欄'!$D695="","",MID('請求入力欄'!$D695,5,1))</f>
      </c>
      <c r="H697" s="603"/>
      <c r="I697" s="603">
        <f>IF('請求入力欄'!$D695="","",MID('請求入力欄'!$D695,6,1))</f>
      </c>
      <c r="J697" s="603"/>
      <c r="K697" s="603">
        <f>IF('請求入力欄'!$D695="","",MID('請求入力欄'!$D695,7,1))</f>
      </c>
      <c r="L697" s="603"/>
      <c r="M697" s="603">
        <f>IF('請求入力欄'!$D695="","",MID('請求入力欄'!$D695,8,1))</f>
      </c>
      <c r="N697" s="603"/>
      <c r="O697" s="603">
        <f>IF('請求入力欄'!$D695="","",MID('請求入力欄'!$D695,9,1))</f>
      </c>
      <c r="P697" s="603"/>
      <c r="Q697" s="475">
        <f>IF('請求入力欄'!$D695="","",MID('請求入力欄'!$D695,10,1))</f>
      </c>
      <c r="R697" s="476"/>
      <c r="S697" s="92" t="s">
        <v>4</v>
      </c>
      <c r="T697" s="131"/>
      <c r="U697" s="49"/>
      <c r="V697" s="516">
        <f>IF('請求入力欄'!$D697="","",MID('請求入力欄'!$K697,1,1))</f>
      </c>
      <c r="W697" s="517"/>
      <c r="X697" s="517">
        <f>IF('請求入力欄'!$D697="","",MID('請求入力欄'!$K697,2,1))</f>
      </c>
      <c r="Y697" s="517"/>
      <c r="Z697" s="517">
        <f>IF('請求入力欄'!$D697="","",MID('請求入力欄'!$K697,3,1))</f>
      </c>
      <c r="AA697" s="517"/>
      <c r="AB697" s="517">
        <f>IF('請求入力欄'!$D697="","",MID('請求入力欄'!$K697,4,1))</f>
      </c>
      <c r="AC697" s="517"/>
      <c r="AD697" s="517">
        <f>IF('請求入力欄'!$D697="","",MID('請求入力欄'!$K697,5,1))</f>
      </c>
      <c r="AE697" s="518"/>
      <c r="AF697" s="519" t="s">
        <v>0</v>
      </c>
      <c r="AG697" s="520"/>
      <c r="AH697" s="520"/>
      <c r="AI697" s="521"/>
      <c r="AJ697" s="462">
        <f>'請求入力欄'!O722</f>
        <v>0</v>
      </c>
      <c r="AK697" s="463"/>
      <c r="AL697" s="463"/>
      <c r="AM697" s="463"/>
      <c r="AN697" s="463"/>
      <c r="AO697" s="463"/>
      <c r="AP697" s="464"/>
    </row>
    <row r="698" spans="2:42" ht="17.25" customHeight="1">
      <c r="B698" s="36" t="s">
        <v>5</v>
      </c>
      <c r="C698" s="477">
        <f>'請求入力欄'!D696</f>
        <v>0</v>
      </c>
      <c r="D698" s="477"/>
      <c r="E698" s="477"/>
      <c r="F698" s="477"/>
      <c r="G698" s="477"/>
      <c r="H698" s="477"/>
      <c r="I698" s="477"/>
      <c r="J698" s="477"/>
      <c r="K698" s="477"/>
      <c r="L698" s="477"/>
      <c r="M698" s="477"/>
      <c r="N698" s="477"/>
      <c r="O698" s="477"/>
      <c r="P698" s="477"/>
      <c r="Q698" s="477"/>
      <c r="R698" s="478"/>
      <c r="S698" s="481" t="s">
        <v>211</v>
      </c>
      <c r="T698" s="482"/>
      <c r="U698" s="483"/>
      <c r="V698" s="638">
        <f>IF('請求入力欄'!D698=0,"",'請求入力欄'!D698)</f>
      </c>
      <c r="W698" s="638"/>
      <c r="X698" s="638"/>
      <c r="Y698" s="638"/>
      <c r="Z698" s="638"/>
      <c r="AA698" s="638"/>
      <c r="AB698" s="638"/>
      <c r="AC698" s="638"/>
      <c r="AD698" s="638"/>
      <c r="AE698" s="639"/>
      <c r="AF698" s="522" t="s">
        <v>1</v>
      </c>
      <c r="AG698" s="523"/>
      <c r="AH698" s="523"/>
      <c r="AI698" s="524"/>
      <c r="AJ698" s="501">
        <f>'請求入力欄'!D709</f>
        <v>0</v>
      </c>
      <c r="AK698" s="502"/>
      <c r="AL698" s="502"/>
      <c r="AM698" s="502"/>
      <c r="AN698" s="502"/>
      <c r="AO698" s="502"/>
      <c r="AP698" s="503"/>
    </row>
    <row r="699" spans="2:42" ht="10.5" customHeight="1">
      <c r="B699" s="37"/>
      <c r="C699" s="479"/>
      <c r="D699" s="479"/>
      <c r="E699" s="479"/>
      <c r="F699" s="479"/>
      <c r="G699" s="479"/>
      <c r="H699" s="479"/>
      <c r="I699" s="479"/>
      <c r="J699" s="479"/>
      <c r="K699" s="479"/>
      <c r="L699" s="479"/>
      <c r="M699" s="479"/>
      <c r="N699" s="479"/>
      <c r="O699" s="479"/>
      <c r="P699" s="479"/>
      <c r="Q699" s="479"/>
      <c r="R699" s="480"/>
      <c r="S699" s="484"/>
      <c r="T699" s="485"/>
      <c r="U699" s="486"/>
      <c r="V699" s="640"/>
      <c r="W699" s="640"/>
      <c r="X699" s="640"/>
      <c r="Y699" s="640"/>
      <c r="Z699" s="640"/>
      <c r="AA699" s="640"/>
      <c r="AB699" s="640"/>
      <c r="AC699" s="640"/>
      <c r="AD699" s="640"/>
      <c r="AE699" s="641"/>
      <c r="AF699" s="635" t="s">
        <v>2</v>
      </c>
      <c r="AG699" s="636"/>
      <c r="AH699" s="636"/>
      <c r="AI699" s="637"/>
      <c r="AJ699" s="504">
        <f>SUM(AJ697:AR698)</f>
        <v>0</v>
      </c>
      <c r="AK699" s="505"/>
      <c r="AL699" s="505"/>
      <c r="AM699" s="505"/>
      <c r="AN699" s="505"/>
      <c r="AO699" s="505"/>
      <c r="AP699" s="506"/>
    </row>
    <row r="700" spans="2:42" ht="6.75" customHeight="1">
      <c r="B700" s="625" t="s">
        <v>23</v>
      </c>
      <c r="C700" s="626"/>
      <c r="D700" s="626"/>
      <c r="E700" s="626"/>
      <c r="F700" s="627"/>
      <c r="G700" s="619">
        <f>'請求入力欄'!D711</f>
        <v>0</v>
      </c>
      <c r="H700" s="620"/>
      <c r="I700" s="620"/>
      <c r="J700" s="620"/>
      <c r="K700" s="620"/>
      <c r="L700" s="620"/>
      <c r="M700" s="620"/>
      <c r="N700" s="620"/>
      <c r="O700" s="620"/>
      <c r="P700" s="621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38"/>
      <c r="AD700" s="631"/>
      <c r="AE700" s="632"/>
      <c r="AF700" s="635"/>
      <c r="AG700" s="636"/>
      <c r="AH700" s="636"/>
      <c r="AI700" s="637"/>
      <c r="AJ700" s="507"/>
      <c r="AK700" s="508"/>
      <c r="AL700" s="508"/>
      <c r="AM700" s="508"/>
      <c r="AN700" s="508"/>
      <c r="AO700" s="508"/>
      <c r="AP700" s="509"/>
    </row>
    <row r="701" spans="2:42" ht="17.25" customHeight="1">
      <c r="B701" s="625"/>
      <c r="C701" s="628"/>
      <c r="D701" s="628"/>
      <c r="E701" s="628"/>
      <c r="F701" s="629"/>
      <c r="G701" s="622"/>
      <c r="H701" s="623"/>
      <c r="I701" s="623"/>
      <c r="J701" s="623"/>
      <c r="K701" s="623"/>
      <c r="L701" s="623"/>
      <c r="M701" s="623"/>
      <c r="N701" s="623"/>
      <c r="O701" s="623"/>
      <c r="P701" s="624"/>
      <c r="Q701" s="4"/>
      <c r="R701" s="4"/>
      <c r="S701" s="4"/>
      <c r="T701" s="4" t="s">
        <v>22</v>
      </c>
      <c r="U701" s="4"/>
      <c r="V701" s="4"/>
      <c r="W701" s="4"/>
      <c r="X701" s="4"/>
      <c r="Y701" s="642">
        <f>'請求入力欄'!L709</f>
      </c>
      <c r="Z701" s="642"/>
      <c r="AA701" s="642"/>
      <c r="AB701" s="4" t="s">
        <v>68</v>
      </c>
      <c r="AC701" s="38"/>
      <c r="AD701" s="633"/>
      <c r="AE701" s="634"/>
      <c r="AF701" s="522" t="s">
        <v>3</v>
      </c>
      <c r="AG701" s="523"/>
      <c r="AH701" s="523"/>
      <c r="AI701" s="524"/>
      <c r="AJ701" s="465">
        <f>IF(V698="",0,V698-AJ699)</f>
        <v>0</v>
      </c>
      <c r="AK701" s="466"/>
      <c r="AL701" s="466"/>
      <c r="AM701" s="466"/>
      <c r="AN701" s="466"/>
      <c r="AO701" s="466"/>
      <c r="AP701" s="467"/>
    </row>
    <row r="702" spans="2:42" ht="10.5">
      <c r="B702" s="644" t="s">
        <v>21</v>
      </c>
      <c r="C702" s="616"/>
      <c r="D702" s="616"/>
      <c r="E702" s="616" t="s">
        <v>20</v>
      </c>
      <c r="F702" s="616"/>
      <c r="G702" s="616"/>
      <c r="H702" s="616"/>
      <c r="I702" s="616"/>
      <c r="J702" s="616"/>
      <c r="K702" s="616"/>
      <c r="L702" s="616"/>
      <c r="M702" s="616"/>
      <c r="N702" s="616"/>
      <c r="O702" s="616"/>
      <c r="P702" s="645"/>
      <c r="Q702" s="646" t="s">
        <v>19</v>
      </c>
      <c r="R702" s="647"/>
      <c r="S702" s="647"/>
      <c r="T702" s="647"/>
      <c r="U702" s="648" t="s">
        <v>18</v>
      </c>
      <c r="V702" s="648"/>
      <c r="W702" s="648"/>
      <c r="X702" s="648"/>
      <c r="Y702" s="615" t="s">
        <v>16</v>
      </c>
      <c r="Z702" s="616"/>
      <c r="AA702" s="616"/>
      <c r="AB702" s="617"/>
      <c r="AC702" s="617"/>
      <c r="AD702" s="617"/>
      <c r="AE702" s="617"/>
      <c r="AF702" s="616"/>
      <c r="AG702" s="618"/>
      <c r="AH702" s="192"/>
      <c r="AI702" s="4" t="s">
        <v>17</v>
      </c>
      <c r="AJ702" s="5"/>
      <c r="AK702" s="5"/>
      <c r="AL702" s="5"/>
      <c r="AM702" s="5"/>
      <c r="AN702" s="5"/>
      <c r="AO702" s="5"/>
      <c r="AP702" s="46"/>
    </row>
    <row r="703" spans="2:42" ht="18" customHeight="1">
      <c r="B703" s="592">
        <f>+IF('請求入力欄'!D700="","",'請求入力欄'!D700)</f>
      </c>
      <c r="C703" s="593"/>
      <c r="D703" s="594"/>
      <c r="E703" s="204"/>
      <c r="F703" s="601">
        <f>+IF('請求入力欄'!K700="","",'請求入力欄'!K700)</f>
      </c>
      <c r="G703" s="601"/>
      <c r="H703" s="601"/>
      <c r="I703" s="601"/>
      <c r="J703" s="601"/>
      <c r="K703" s="601"/>
      <c r="L703" s="601"/>
      <c r="M703" s="601"/>
      <c r="N703" s="601"/>
      <c r="O703" s="601"/>
      <c r="P703" s="205"/>
      <c r="Q703" s="602">
        <f>+IF('請求入力欄'!L700="","",'請求入力欄'!L700)</f>
      </c>
      <c r="R703" s="598"/>
      <c r="S703" s="598"/>
      <c r="T703" s="598"/>
      <c r="U703" s="595">
        <f>+IF('請求入力欄'!M700="","",'請求入力欄'!M700)</f>
      </c>
      <c r="V703" s="595"/>
      <c r="W703" s="595"/>
      <c r="X703" s="596"/>
      <c r="Y703" s="548">
        <f>+IF('請求入力欄'!N700="","",'請求入力欄'!N700)</f>
      </c>
      <c r="Z703" s="549"/>
      <c r="AA703" s="549"/>
      <c r="AB703" s="549"/>
      <c r="AC703" s="549"/>
      <c r="AD703" s="549"/>
      <c r="AE703" s="549"/>
      <c r="AF703" s="549"/>
      <c r="AG703" s="550"/>
      <c r="AH703" s="48"/>
      <c r="AI703" s="127"/>
      <c r="AJ703" s="127"/>
      <c r="AK703" s="127"/>
      <c r="AL703" s="127"/>
      <c r="AM703" s="127"/>
      <c r="AN703" s="127"/>
      <c r="AO703" s="127"/>
      <c r="AP703" s="47"/>
    </row>
    <row r="704" spans="2:42" ht="18" customHeight="1">
      <c r="B704" s="592">
        <f>+IF('請求入力欄'!D701="","",'請求入力欄'!D701)</f>
      </c>
      <c r="C704" s="593"/>
      <c r="D704" s="594"/>
      <c r="E704" s="204"/>
      <c r="F704" s="601">
        <f>+IF('請求入力欄'!K701="","",'請求入力欄'!K701)</f>
      </c>
      <c r="G704" s="601"/>
      <c r="H704" s="601"/>
      <c r="I704" s="601"/>
      <c r="J704" s="601"/>
      <c r="K704" s="601"/>
      <c r="L704" s="601"/>
      <c r="M704" s="601"/>
      <c r="N704" s="601"/>
      <c r="O704" s="601"/>
      <c r="P704" s="205"/>
      <c r="Q704" s="597">
        <f>+IF('請求入力欄'!L701="","",'請求入力欄'!L701)</f>
      </c>
      <c r="R704" s="598"/>
      <c r="S704" s="598"/>
      <c r="T704" s="598"/>
      <c r="U704" s="595">
        <f>+IF('請求入力欄'!M701="","",'請求入力欄'!M701)</f>
      </c>
      <c r="V704" s="595"/>
      <c r="W704" s="595"/>
      <c r="X704" s="596"/>
      <c r="Y704" s="548">
        <f>+IF('請求入力欄'!N701="","",'請求入力欄'!N701)</f>
      </c>
      <c r="Z704" s="549"/>
      <c r="AA704" s="549"/>
      <c r="AB704" s="549"/>
      <c r="AC704" s="549"/>
      <c r="AD704" s="549"/>
      <c r="AE704" s="549"/>
      <c r="AF704" s="549"/>
      <c r="AG704" s="550"/>
      <c r="AH704" s="48"/>
      <c r="AI704" s="127"/>
      <c r="AJ704" s="127"/>
      <c r="AK704" s="127"/>
      <c r="AL704" s="127"/>
      <c r="AM704" s="127"/>
      <c r="AN704" s="127"/>
      <c r="AO704" s="127"/>
      <c r="AP704" s="47"/>
    </row>
    <row r="705" spans="2:42" ht="18" customHeight="1">
      <c r="B705" s="592">
        <f>+IF('請求入力欄'!D702="","",'請求入力欄'!D702)</f>
      </c>
      <c r="C705" s="593"/>
      <c r="D705" s="594"/>
      <c r="E705" s="204"/>
      <c r="F705" s="601">
        <f>+IF('請求入力欄'!K702="","",'請求入力欄'!K702)</f>
      </c>
      <c r="G705" s="601"/>
      <c r="H705" s="601"/>
      <c r="I705" s="601"/>
      <c r="J705" s="601"/>
      <c r="K705" s="601"/>
      <c r="L705" s="601"/>
      <c r="M705" s="601"/>
      <c r="N705" s="601"/>
      <c r="O705" s="601"/>
      <c r="P705" s="205"/>
      <c r="Q705" s="597">
        <f>+IF('請求入力欄'!L702="","",'請求入力欄'!L702)</f>
      </c>
      <c r="R705" s="598"/>
      <c r="S705" s="598"/>
      <c r="T705" s="598"/>
      <c r="U705" s="595">
        <f>+IF('請求入力欄'!M702="","",'請求入力欄'!M702)</f>
      </c>
      <c r="V705" s="595"/>
      <c r="W705" s="595"/>
      <c r="X705" s="596"/>
      <c r="Y705" s="548">
        <f>+IF('請求入力欄'!N702="","",'請求入力欄'!N702)</f>
      </c>
      <c r="Z705" s="549"/>
      <c r="AA705" s="549"/>
      <c r="AB705" s="549"/>
      <c r="AC705" s="549"/>
      <c r="AD705" s="549"/>
      <c r="AE705" s="549"/>
      <c r="AF705" s="549"/>
      <c r="AG705" s="550"/>
      <c r="AH705" s="48"/>
      <c r="AI705" s="127"/>
      <c r="AJ705" s="127"/>
      <c r="AK705" s="127"/>
      <c r="AL705" s="127"/>
      <c r="AM705" s="127"/>
      <c r="AN705" s="127"/>
      <c r="AO705" s="127"/>
      <c r="AP705" s="47"/>
    </row>
    <row r="706" spans="2:42" ht="18" customHeight="1">
      <c r="B706" s="592">
        <f>+IF('請求入力欄'!D703="","",'請求入力欄'!D703)</f>
      </c>
      <c r="C706" s="593"/>
      <c r="D706" s="594"/>
      <c r="E706" s="204"/>
      <c r="F706" s="601">
        <f>+IF('請求入力欄'!K703="","",'請求入力欄'!K703)</f>
      </c>
      <c r="G706" s="601"/>
      <c r="H706" s="601"/>
      <c r="I706" s="601"/>
      <c r="J706" s="601"/>
      <c r="K706" s="601"/>
      <c r="L706" s="601"/>
      <c r="M706" s="601"/>
      <c r="N706" s="601"/>
      <c r="O706" s="601"/>
      <c r="P706" s="205"/>
      <c r="Q706" s="597">
        <f>+IF('請求入力欄'!L703="","",'請求入力欄'!L703)</f>
      </c>
      <c r="R706" s="598"/>
      <c r="S706" s="598"/>
      <c r="T706" s="598"/>
      <c r="U706" s="595">
        <f>+IF('請求入力欄'!M703="","",'請求入力欄'!M703)</f>
      </c>
      <c r="V706" s="595"/>
      <c r="W706" s="595"/>
      <c r="X706" s="596"/>
      <c r="Y706" s="548">
        <f>+IF('請求入力欄'!N703="","",'請求入力欄'!N703)</f>
      </c>
      <c r="Z706" s="549"/>
      <c r="AA706" s="549"/>
      <c r="AB706" s="549"/>
      <c r="AC706" s="549"/>
      <c r="AD706" s="549"/>
      <c r="AE706" s="549"/>
      <c r="AF706" s="549"/>
      <c r="AG706" s="550"/>
      <c r="AH706" s="48"/>
      <c r="AI706" s="127"/>
      <c r="AJ706" s="127"/>
      <c r="AK706" s="127"/>
      <c r="AL706" s="127"/>
      <c r="AM706" s="127"/>
      <c r="AN706" s="127"/>
      <c r="AO706" s="127"/>
      <c r="AP706" s="47"/>
    </row>
    <row r="707" spans="2:42" ht="18" customHeight="1">
      <c r="B707" s="592">
        <f>+IF('請求入力欄'!D704="","",'請求入力欄'!D704)</f>
      </c>
      <c r="C707" s="593"/>
      <c r="D707" s="594"/>
      <c r="E707" s="204"/>
      <c r="F707" s="601">
        <f>+IF('請求入力欄'!K704="","",'請求入力欄'!K704)</f>
      </c>
      <c r="G707" s="601"/>
      <c r="H707" s="601"/>
      <c r="I707" s="601"/>
      <c r="J707" s="601"/>
      <c r="K707" s="601"/>
      <c r="L707" s="601"/>
      <c r="M707" s="601"/>
      <c r="N707" s="601"/>
      <c r="O707" s="601"/>
      <c r="P707" s="205"/>
      <c r="Q707" s="597">
        <f>+IF('請求入力欄'!L704="","",'請求入力欄'!L704)</f>
      </c>
      <c r="R707" s="598"/>
      <c r="S707" s="598"/>
      <c r="T707" s="598"/>
      <c r="U707" s="595">
        <f>+IF('請求入力欄'!M704="","",'請求入力欄'!M704)</f>
      </c>
      <c r="V707" s="595"/>
      <c r="W707" s="595"/>
      <c r="X707" s="596"/>
      <c r="Y707" s="548">
        <f>+IF('請求入力欄'!N704="","",'請求入力欄'!N704)</f>
      </c>
      <c r="Z707" s="549"/>
      <c r="AA707" s="549"/>
      <c r="AB707" s="549"/>
      <c r="AC707" s="549"/>
      <c r="AD707" s="549"/>
      <c r="AE707" s="549"/>
      <c r="AF707" s="549"/>
      <c r="AG707" s="550"/>
      <c r="AH707" s="48"/>
      <c r="AI707" s="127"/>
      <c r="AJ707" s="127"/>
      <c r="AK707" s="127"/>
      <c r="AL707" s="127"/>
      <c r="AM707" s="127"/>
      <c r="AN707" s="127"/>
      <c r="AO707" s="127"/>
      <c r="AP707" s="47"/>
    </row>
    <row r="708" spans="2:42" ht="18" customHeight="1">
      <c r="B708" s="592">
        <f>+IF('請求入力欄'!D705="","",'請求入力欄'!D705)</f>
      </c>
      <c r="C708" s="593"/>
      <c r="D708" s="594"/>
      <c r="E708" s="204"/>
      <c r="F708" s="601">
        <f>+IF('請求入力欄'!K705="","",'請求入力欄'!K705)</f>
      </c>
      <c r="G708" s="601"/>
      <c r="H708" s="601"/>
      <c r="I708" s="601"/>
      <c r="J708" s="601"/>
      <c r="K708" s="601"/>
      <c r="L708" s="601"/>
      <c r="M708" s="601"/>
      <c r="N708" s="601"/>
      <c r="O708" s="601"/>
      <c r="P708" s="205"/>
      <c r="Q708" s="597">
        <f>+IF('請求入力欄'!L705="","",'請求入力欄'!L705)</f>
      </c>
      <c r="R708" s="598"/>
      <c r="S708" s="598"/>
      <c r="T708" s="598"/>
      <c r="U708" s="595">
        <f>+IF('請求入力欄'!M705="","",'請求入力欄'!M705)</f>
      </c>
      <c r="V708" s="595"/>
      <c r="W708" s="595"/>
      <c r="X708" s="596"/>
      <c r="Y708" s="548">
        <f>+IF('請求入力欄'!N705="","",'請求入力欄'!N705)</f>
      </c>
      <c r="Z708" s="549"/>
      <c r="AA708" s="549"/>
      <c r="AB708" s="549"/>
      <c r="AC708" s="549"/>
      <c r="AD708" s="549"/>
      <c r="AE708" s="549"/>
      <c r="AF708" s="549"/>
      <c r="AG708" s="550"/>
      <c r="AH708" s="48"/>
      <c r="AI708" s="127"/>
      <c r="AJ708" s="127"/>
      <c r="AK708" s="127"/>
      <c r="AL708" s="127"/>
      <c r="AM708" s="127"/>
      <c r="AN708" s="127"/>
      <c r="AO708" s="127"/>
      <c r="AP708" s="47"/>
    </row>
    <row r="709" spans="2:42" ht="18" customHeight="1">
      <c r="B709" s="592">
        <f>+IF('請求入力欄'!D706="","",'請求入力欄'!D706)</f>
      </c>
      <c r="C709" s="593"/>
      <c r="D709" s="594"/>
      <c r="E709" s="204"/>
      <c r="F709" s="601">
        <f>+IF('請求入力欄'!K706="","",'請求入力欄'!K706)</f>
      </c>
      <c r="G709" s="601"/>
      <c r="H709" s="601"/>
      <c r="I709" s="601"/>
      <c r="J709" s="601"/>
      <c r="K709" s="601"/>
      <c r="L709" s="601"/>
      <c r="M709" s="601"/>
      <c r="N709" s="601"/>
      <c r="O709" s="601"/>
      <c r="P709" s="205"/>
      <c r="Q709" s="597">
        <f>+IF('請求入力欄'!L706="","",'請求入力欄'!L706)</f>
      </c>
      <c r="R709" s="598"/>
      <c r="S709" s="598"/>
      <c r="T709" s="598"/>
      <c r="U709" s="595">
        <f>+IF('請求入力欄'!M706="","",'請求入力欄'!M706)</f>
      </c>
      <c r="V709" s="595"/>
      <c r="W709" s="595"/>
      <c r="X709" s="596"/>
      <c r="Y709" s="548">
        <f>+IF('請求入力欄'!N706="","",'請求入力欄'!N706)</f>
      </c>
      <c r="Z709" s="549"/>
      <c r="AA709" s="549"/>
      <c r="AB709" s="549"/>
      <c r="AC709" s="549"/>
      <c r="AD709" s="549"/>
      <c r="AE709" s="549"/>
      <c r="AF709" s="549"/>
      <c r="AG709" s="550"/>
      <c r="AH709" s="48"/>
      <c r="AI709" s="127"/>
      <c r="AJ709" s="127"/>
      <c r="AK709" s="127"/>
      <c r="AL709" s="127"/>
      <c r="AM709" s="127"/>
      <c r="AN709" s="127"/>
      <c r="AO709" s="127"/>
      <c r="AP709" s="47"/>
    </row>
    <row r="710" spans="2:42" ht="18" customHeight="1">
      <c r="B710" s="592">
        <f>+IF('請求入力欄'!D707="","",'請求入力欄'!D707)</f>
      </c>
      <c r="C710" s="593"/>
      <c r="D710" s="594"/>
      <c r="E710" s="206"/>
      <c r="F710" s="601">
        <f>+IF('請求入力欄'!K707="","",'請求入力欄'!K707)</f>
      </c>
      <c r="G710" s="601"/>
      <c r="H710" s="601"/>
      <c r="I710" s="601"/>
      <c r="J710" s="601"/>
      <c r="K710" s="601"/>
      <c r="L710" s="601"/>
      <c r="M710" s="601"/>
      <c r="N710" s="601"/>
      <c r="O710" s="601"/>
      <c r="P710" s="207"/>
      <c r="Q710" s="597">
        <f>+IF('請求入力欄'!L707="","",'請求入力欄'!L707)</f>
      </c>
      <c r="R710" s="598"/>
      <c r="S710" s="598"/>
      <c r="T710" s="598"/>
      <c r="U710" s="595">
        <f>+IF('請求入力欄'!M707="","",'請求入力欄'!M707)</f>
      </c>
      <c r="V710" s="595"/>
      <c r="W710" s="595"/>
      <c r="X710" s="596"/>
      <c r="Y710" s="548">
        <f>+IF('請求入力欄'!N707="","",'請求入力欄'!N707)</f>
      </c>
      <c r="Z710" s="549"/>
      <c r="AA710" s="549"/>
      <c r="AB710" s="549"/>
      <c r="AC710" s="549"/>
      <c r="AD710" s="549"/>
      <c r="AE710" s="549"/>
      <c r="AF710" s="549"/>
      <c r="AG710" s="550"/>
      <c r="AH710" s="54"/>
      <c r="AI710" s="4"/>
      <c r="AJ710" s="4"/>
      <c r="AK710" s="4"/>
      <c r="AL710" s="4"/>
      <c r="AM710" s="4"/>
      <c r="AN710" s="4"/>
      <c r="AO710" s="4"/>
      <c r="AP710" s="45"/>
    </row>
    <row r="711" spans="2:42" ht="18" customHeight="1">
      <c r="B711" s="592">
        <f>+IF('請求入力欄'!D708="","",'請求入力欄'!D708)</f>
      </c>
      <c r="C711" s="593"/>
      <c r="D711" s="594"/>
      <c r="E711" s="204"/>
      <c r="F711" s="601">
        <f>+IF('請求入力欄'!K708="","",'請求入力欄'!K708)</f>
      </c>
      <c r="G711" s="601"/>
      <c r="H711" s="601"/>
      <c r="I711" s="601"/>
      <c r="J711" s="601"/>
      <c r="K711" s="601"/>
      <c r="L711" s="601"/>
      <c r="M711" s="601"/>
      <c r="N711" s="601"/>
      <c r="O711" s="601"/>
      <c r="P711" s="205"/>
      <c r="Q711" s="597">
        <f>+IF('請求入力欄'!L708="","",'請求入力欄'!L708)</f>
      </c>
      <c r="R711" s="598"/>
      <c r="S711" s="598"/>
      <c r="T711" s="598"/>
      <c r="U711" s="595">
        <f>+IF('請求入力欄'!M708="","",'請求入力欄'!M708)</f>
      </c>
      <c r="V711" s="595"/>
      <c r="W711" s="595"/>
      <c r="X711" s="596"/>
      <c r="Y711" s="548">
        <f>+IF('請求入力欄'!N708="","",'請求入力欄'!N708)</f>
      </c>
      <c r="Z711" s="549"/>
      <c r="AA711" s="549"/>
      <c r="AB711" s="549"/>
      <c r="AC711" s="549"/>
      <c r="AD711" s="549"/>
      <c r="AE711" s="549"/>
      <c r="AF711" s="549"/>
      <c r="AG711" s="550"/>
      <c r="AH711" s="48"/>
      <c r="AI711" s="127"/>
      <c r="AJ711" s="127"/>
      <c r="AK711" s="127"/>
      <c r="AL711" s="127"/>
      <c r="AM711" s="127"/>
      <c r="AN711" s="127"/>
      <c r="AO711" s="127"/>
      <c r="AP711" s="47"/>
    </row>
    <row r="712" spans="2:42" ht="26.25" customHeight="1">
      <c r="B712" s="40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442" t="s">
        <v>248</v>
      </c>
      <c r="R712" s="443"/>
      <c r="S712" s="443"/>
      <c r="T712" s="444"/>
      <c r="U712" s="51" t="s">
        <v>2</v>
      </c>
      <c r="V712" s="52"/>
      <c r="W712" s="52"/>
      <c r="X712" s="53"/>
      <c r="Y712" s="490">
        <f>SUM(Y703:AG711)</f>
        <v>0</v>
      </c>
      <c r="Z712" s="491"/>
      <c r="AA712" s="491"/>
      <c r="AB712" s="491"/>
      <c r="AC712" s="491"/>
      <c r="AD712" s="491"/>
      <c r="AE712" s="491"/>
      <c r="AF712" s="491"/>
      <c r="AG712" s="492"/>
      <c r="AH712" s="496" t="s">
        <v>32</v>
      </c>
      <c r="AI712" s="496"/>
      <c r="AJ712" s="496"/>
      <c r="AK712" s="496"/>
      <c r="AL712" s="496"/>
      <c r="AM712" s="496"/>
      <c r="AN712" s="496"/>
      <c r="AO712" s="496"/>
      <c r="AP712" s="497"/>
    </row>
    <row r="713" spans="2:42" ht="26.25" customHeight="1" thickBot="1">
      <c r="B713" s="41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"/>
      <c r="N713" s="4"/>
      <c r="O713" s="4"/>
      <c r="P713" s="4"/>
      <c r="Q713" s="261"/>
      <c r="R713" s="445">
        <f>'請求入力欄'!K710</f>
        <v>0.08</v>
      </c>
      <c r="S713" s="445"/>
      <c r="T713" s="446"/>
      <c r="U713" s="72" t="s">
        <v>29</v>
      </c>
      <c r="V713" s="73"/>
      <c r="W713" s="73"/>
      <c r="X713" s="74"/>
      <c r="Y713" s="493">
        <f>ROUNDDOWN(Y712*R713,0)</f>
        <v>0</v>
      </c>
      <c r="Z713" s="494"/>
      <c r="AA713" s="494"/>
      <c r="AB713" s="494"/>
      <c r="AC713" s="494"/>
      <c r="AD713" s="494"/>
      <c r="AE713" s="494"/>
      <c r="AF713" s="494"/>
      <c r="AG713" s="495"/>
      <c r="AH713" s="498">
        <f>SUM(Y712:AG713)</f>
        <v>0</v>
      </c>
      <c r="AI713" s="499"/>
      <c r="AJ713" s="499"/>
      <c r="AK713" s="499"/>
      <c r="AL713" s="499"/>
      <c r="AM713" s="499"/>
      <c r="AN713" s="499"/>
      <c r="AO713" s="499"/>
      <c r="AP713" s="500"/>
    </row>
    <row r="714" spans="2:42" ht="17.25" customHeight="1" thickTop="1">
      <c r="B714" s="568" t="s">
        <v>27</v>
      </c>
      <c r="C714" s="39"/>
      <c r="D714" s="4"/>
      <c r="E714" s="4"/>
      <c r="F714" s="4"/>
      <c r="G714" s="4"/>
      <c r="H714" s="4"/>
      <c r="I714" s="4"/>
      <c r="J714" s="4"/>
      <c r="K714" s="4"/>
      <c r="L714" s="4"/>
      <c r="M714" s="569" t="s">
        <v>28</v>
      </c>
      <c r="N714" s="570"/>
      <c r="O714" s="570"/>
      <c r="P714" s="570"/>
      <c r="Q714" s="570"/>
      <c r="R714" s="570"/>
      <c r="S714" s="570"/>
      <c r="T714" s="570"/>
      <c r="U714" s="570"/>
      <c r="V714" s="570" t="s">
        <v>29</v>
      </c>
      <c r="W714" s="570"/>
      <c r="X714" s="570"/>
      <c r="Y714" s="571"/>
      <c r="Z714" s="571"/>
      <c r="AA714" s="571"/>
      <c r="AB714" s="571"/>
      <c r="AC714" s="572"/>
      <c r="AD714" s="573" t="s">
        <v>30</v>
      </c>
      <c r="AE714" s="574"/>
      <c r="AF714" s="574"/>
      <c r="AG714" s="575"/>
      <c r="AH714" s="44"/>
      <c r="AI714" s="43"/>
      <c r="AJ714" s="60"/>
      <c r="AK714" s="132"/>
      <c r="AL714" s="43"/>
      <c r="AM714" s="60"/>
      <c r="AN714" s="132"/>
      <c r="AO714" s="59"/>
      <c r="AP714" s="60"/>
    </row>
    <row r="715" spans="2:42" ht="17.25" customHeight="1">
      <c r="B715" s="568"/>
      <c r="C715" s="14"/>
      <c r="D715" s="6"/>
      <c r="E715" s="6" t="s">
        <v>22</v>
      </c>
      <c r="F715" s="6"/>
      <c r="G715" s="6"/>
      <c r="H715" s="6"/>
      <c r="I715" s="6"/>
      <c r="J715" s="6"/>
      <c r="K715" s="6"/>
      <c r="L715" s="6" t="s">
        <v>24</v>
      </c>
      <c r="M715" s="576"/>
      <c r="N715" s="447"/>
      <c r="O715" s="512"/>
      <c r="P715" s="514"/>
      <c r="Q715" s="447"/>
      <c r="R715" s="512"/>
      <c r="S715" s="514"/>
      <c r="T715" s="447"/>
      <c r="U715" s="512"/>
      <c r="V715" s="514"/>
      <c r="W715" s="512"/>
      <c r="X715" s="514"/>
      <c r="Y715" s="447"/>
      <c r="Z715" s="512"/>
      <c r="AA715" s="514"/>
      <c r="AB715" s="447"/>
      <c r="AC715" s="533"/>
      <c r="AD715" s="578" t="s">
        <v>31</v>
      </c>
      <c r="AE715" s="579"/>
      <c r="AF715" s="579"/>
      <c r="AG715" s="580"/>
      <c r="AH715" s="35"/>
      <c r="AI715" s="79"/>
      <c r="AJ715" s="61"/>
      <c r="AK715" s="133"/>
      <c r="AL715" s="79"/>
      <c r="AM715" s="61"/>
      <c r="AN715" s="133"/>
      <c r="AO715" s="79"/>
      <c r="AP715" s="61"/>
    </row>
    <row r="716" spans="2:42" ht="17.25" customHeight="1" thickBot="1">
      <c r="B716" s="568"/>
      <c r="C716" s="126" t="s">
        <v>80</v>
      </c>
      <c r="D716" s="5"/>
      <c r="E716" s="5"/>
      <c r="F716" s="5"/>
      <c r="G716" s="5"/>
      <c r="H716" s="5"/>
      <c r="I716" s="5"/>
      <c r="J716" s="5"/>
      <c r="K716" s="5"/>
      <c r="L716" s="5"/>
      <c r="M716" s="577"/>
      <c r="N716" s="448"/>
      <c r="O716" s="513"/>
      <c r="P716" s="515"/>
      <c r="Q716" s="448"/>
      <c r="R716" s="513"/>
      <c r="S716" s="515"/>
      <c r="T716" s="448"/>
      <c r="U716" s="513"/>
      <c r="V716" s="515"/>
      <c r="W716" s="513"/>
      <c r="X716" s="515"/>
      <c r="Y716" s="448"/>
      <c r="Z716" s="513"/>
      <c r="AA716" s="515"/>
      <c r="AB716" s="448"/>
      <c r="AC716" s="534"/>
      <c r="AD716" s="581" t="s">
        <v>2</v>
      </c>
      <c r="AE716" s="582"/>
      <c r="AF716" s="582"/>
      <c r="AG716" s="583"/>
      <c r="AH716" s="35"/>
      <c r="AI716" s="79"/>
      <c r="AJ716" s="61"/>
      <c r="AK716" s="133"/>
      <c r="AL716" s="79"/>
      <c r="AM716" s="61"/>
      <c r="AN716" s="133"/>
      <c r="AO716" s="79"/>
      <c r="AP716" s="61"/>
    </row>
    <row r="717" spans="2:42" ht="17.25" customHeight="1">
      <c r="B717" s="568"/>
      <c r="C717" s="34"/>
      <c r="D717" s="4"/>
      <c r="E717" s="4"/>
      <c r="F717" s="4"/>
      <c r="G717" s="4"/>
      <c r="H717" s="4"/>
      <c r="I717" s="4"/>
      <c r="J717" s="4"/>
      <c r="K717" s="4"/>
      <c r="L717" s="55"/>
      <c r="M717" s="584" t="s">
        <v>42</v>
      </c>
      <c r="N717" s="585"/>
      <c r="O717" s="585"/>
      <c r="P717" s="585"/>
      <c r="Q717" s="586" t="s">
        <v>43</v>
      </c>
      <c r="R717" s="587"/>
      <c r="S717" s="587"/>
      <c r="T717" s="587"/>
      <c r="U717" s="588" t="s">
        <v>52</v>
      </c>
      <c r="V717" s="587"/>
      <c r="W717" s="587"/>
      <c r="X717" s="587"/>
      <c r="Y717" s="587"/>
      <c r="Z717" s="587"/>
      <c r="AA717" s="587"/>
      <c r="AB717" s="587"/>
      <c r="AC717" s="587"/>
      <c r="AD717" s="589" t="s">
        <v>3</v>
      </c>
      <c r="AE717" s="590"/>
      <c r="AF717" s="590"/>
      <c r="AG717" s="591"/>
      <c r="AH717" s="58"/>
      <c r="AI717" s="57"/>
      <c r="AJ717" s="62"/>
      <c r="AK717" s="134"/>
      <c r="AL717" s="57"/>
      <c r="AM717" s="62"/>
      <c r="AN717" s="134"/>
      <c r="AO717" s="57"/>
      <c r="AP717" s="62"/>
    </row>
    <row r="718" spans="2:42" ht="19.5" customHeight="1">
      <c r="B718" s="563" t="s">
        <v>21</v>
      </c>
      <c r="C718" s="564"/>
      <c r="D718" s="565"/>
      <c r="E718" s="551" t="s">
        <v>16</v>
      </c>
      <c r="F718" s="552"/>
      <c r="G718" s="552"/>
      <c r="H718" s="552"/>
      <c r="I718" s="552"/>
      <c r="J718" s="552"/>
      <c r="K718" s="552"/>
      <c r="L718" s="552"/>
      <c r="M718" s="553" t="s">
        <v>44</v>
      </c>
      <c r="N718" s="554"/>
      <c r="O718" s="554"/>
      <c r="P718" s="554"/>
      <c r="Q718" s="555"/>
      <c r="R718" s="525"/>
      <c r="S718" s="525"/>
      <c r="T718" s="525"/>
      <c r="U718" s="559" t="s">
        <v>53</v>
      </c>
      <c r="V718" s="525"/>
      <c r="W718" s="525"/>
      <c r="X718" s="525"/>
      <c r="Y718" s="510"/>
      <c r="Z718" s="511"/>
      <c r="AA718" s="511"/>
      <c r="AB718" s="511"/>
      <c r="AC718" s="511"/>
      <c r="AD718" s="529">
        <v>4120</v>
      </c>
      <c r="AE718" s="530"/>
      <c r="AF718" s="530"/>
      <c r="AG718" s="531" t="s">
        <v>60</v>
      </c>
      <c r="AH718" s="531"/>
      <c r="AI718" s="531"/>
      <c r="AJ718" s="532"/>
      <c r="AK718" s="56"/>
      <c r="AL718" s="33"/>
      <c r="AM718" s="33"/>
      <c r="AN718" s="33"/>
      <c r="AO718" s="33"/>
      <c r="AP718" s="63"/>
    </row>
    <row r="719" spans="2:42" ht="19.5" customHeight="1">
      <c r="B719" s="551"/>
      <c r="C719" s="552"/>
      <c r="D719" s="552"/>
      <c r="E719" s="70"/>
      <c r="F719" s="130"/>
      <c r="G719" s="130"/>
      <c r="H719" s="130"/>
      <c r="I719" s="130"/>
      <c r="J719" s="130"/>
      <c r="K719" s="130"/>
      <c r="L719" s="50"/>
      <c r="M719" s="553" t="s">
        <v>45</v>
      </c>
      <c r="N719" s="554"/>
      <c r="O719" s="554"/>
      <c r="P719" s="554"/>
      <c r="Q719" s="555"/>
      <c r="R719" s="525"/>
      <c r="S719" s="525"/>
      <c r="T719" s="525"/>
      <c r="U719" s="559" t="s">
        <v>54</v>
      </c>
      <c r="V719" s="525"/>
      <c r="W719" s="525"/>
      <c r="X719" s="525"/>
      <c r="Y719" s="510"/>
      <c r="Z719" s="511"/>
      <c r="AA719" s="511"/>
      <c r="AB719" s="511"/>
      <c r="AC719" s="511"/>
      <c r="AD719" s="538">
        <v>4140</v>
      </c>
      <c r="AE719" s="539"/>
      <c r="AF719" s="539"/>
      <c r="AG719" s="470" t="s">
        <v>61</v>
      </c>
      <c r="AH719" s="470"/>
      <c r="AI719" s="470"/>
      <c r="AJ719" s="471"/>
      <c r="AK719" s="15"/>
      <c r="AL719" s="16"/>
      <c r="AM719" s="16"/>
      <c r="AN719" s="16"/>
      <c r="AO719" s="16"/>
      <c r="AP719" s="64"/>
    </row>
    <row r="720" spans="2:42" ht="19.5" customHeight="1">
      <c r="B720" s="551"/>
      <c r="C720" s="552"/>
      <c r="D720" s="552"/>
      <c r="E720" s="70"/>
      <c r="F720" s="130"/>
      <c r="G720" s="130"/>
      <c r="H720" s="130"/>
      <c r="I720" s="130"/>
      <c r="J720" s="130"/>
      <c r="K720" s="130"/>
      <c r="L720" s="50"/>
      <c r="M720" s="553" t="s">
        <v>46</v>
      </c>
      <c r="N720" s="554"/>
      <c r="O720" s="554"/>
      <c r="P720" s="554"/>
      <c r="Q720" s="555"/>
      <c r="R720" s="525"/>
      <c r="S720" s="525"/>
      <c r="T720" s="525"/>
      <c r="U720" s="559" t="s">
        <v>55</v>
      </c>
      <c r="V720" s="525"/>
      <c r="W720" s="525"/>
      <c r="X720" s="525"/>
      <c r="Y720" s="510"/>
      <c r="Z720" s="511"/>
      <c r="AA720" s="511"/>
      <c r="AB720" s="511"/>
      <c r="AC720" s="511"/>
      <c r="AD720" s="566">
        <v>4150</v>
      </c>
      <c r="AE720" s="567"/>
      <c r="AF720" s="567"/>
      <c r="AG720" s="472" t="s">
        <v>62</v>
      </c>
      <c r="AH720" s="472"/>
      <c r="AI720" s="472"/>
      <c r="AJ720" s="473"/>
      <c r="AK720" s="17"/>
      <c r="AL720" s="18"/>
      <c r="AM720" s="18"/>
      <c r="AN720" s="18"/>
      <c r="AO720" s="18"/>
      <c r="AP720" s="65"/>
    </row>
    <row r="721" spans="2:42" ht="19.5" customHeight="1">
      <c r="B721" s="551"/>
      <c r="C721" s="552"/>
      <c r="D721" s="552"/>
      <c r="E721" s="70"/>
      <c r="F721" s="130"/>
      <c r="G721" s="130"/>
      <c r="H721" s="130"/>
      <c r="I721" s="130"/>
      <c r="J721" s="130"/>
      <c r="K721" s="130"/>
      <c r="L721" s="50"/>
      <c r="M721" s="553" t="s">
        <v>47</v>
      </c>
      <c r="N721" s="554"/>
      <c r="O721" s="554"/>
      <c r="P721" s="554"/>
      <c r="Q721" s="555"/>
      <c r="R721" s="525"/>
      <c r="S721" s="525"/>
      <c r="T721" s="525"/>
      <c r="U721" s="559" t="s">
        <v>56</v>
      </c>
      <c r="V721" s="525"/>
      <c r="W721" s="525"/>
      <c r="X721" s="525"/>
      <c r="Y721" s="526"/>
      <c r="Z721" s="526"/>
      <c r="AA721" s="526"/>
      <c r="AB721" s="526"/>
      <c r="AC721" s="526"/>
      <c r="AD721" s="19"/>
      <c r="AE721" s="19"/>
      <c r="AF721" s="19"/>
      <c r="AG721" s="19"/>
      <c r="AH721" s="19"/>
      <c r="AI721" s="19"/>
      <c r="AJ721" s="20"/>
      <c r="AK721" s="560" t="s">
        <v>63</v>
      </c>
      <c r="AL721" s="561"/>
      <c r="AM721" s="561" t="s">
        <v>64</v>
      </c>
      <c r="AN721" s="561"/>
      <c r="AO721" s="561" t="s">
        <v>65</v>
      </c>
      <c r="AP721" s="562"/>
    </row>
    <row r="722" spans="2:42" ht="19.5" customHeight="1">
      <c r="B722" s="551"/>
      <c r="C722" s="552"/>
      <c r="D722" s="552"/>
      <c r="E722" s="70"/>
      <c r="F722" s="130"/>
      <c r="G722" s="130"/>
      <c r="H722" s="130"/>
      <c r="I722" s="130"/>
      <c r="J722" s="130"/>
      <c r="K722" s="130"/>
      <c r="L722" s="50"/>
      <c r="M722" s="553" t="s">
        <v>48</v>
      </c>
      <c r="N722" s="554"/>
      <c r="O722" s="554"/>
      <c r="P722" s="554"/>
      <c r="Q722" s="555"/>
      <c r="R722" s="525"/>
      <c r="S722" s="525"/>
      <c r="T722" s="525"/>
      <c r="U722" s="559" t="s">
        <v>57</v>
      </c>
      <c r="V722" s="525"/>
      <c r="W722" s="525"/>
      <c r="X722" s="525"/>
      <c r="Y722" s="526"/>
      <c r="Z722" s="526"/>
      <c r="AA722" s="526"/>
      <c r="AB722" s="526"/>
      <c r="AC722" s="526"/>
      <c r="AD722" s="21"/>
      <c r="AE722" s="21"/>
      <c r="AF722" s="21"/>
      <c r="AG722" s="21"/>
      <c r="AH722" s="21"/>
      <c r="AI722" s="21"/>
      <c r="AJ722" s="22"/>
      <c r="AK722" s="474">
        <v>0</v>
      </c>
      <c r="AL722" s="468"/>
      <c r="AM722" s="468">
        <v>4</v>
      </c>
      <c r="AN722" s="468"/>
      <c r="AO722" s="468">
        <v>0</v>
      </c>
      <c r="AP722" s="469"/>
    </row>
    <row r="723" spans="2:42" ht="19.5" customHeight="1">
      <c r="B723" s="551"/>
      <c r="C723" s="552"/>
      <c r="D723" s="552"/>
      <c r="E723" s="70"/>
      <c r="F723" s="130"/>
      <c r="G723" s="130"/>
      <c r="H723" s="130"/>
      <c r="I723" s="130"/>
      <c r="J723" s="130"/>
      <c r="K723" s="130"/>
      <c r="L723" s="50"/>
      <c r="M723" s="553" t="s">
        <v>49</v>
      </c>
      <c r="N723" s="554"/>
      <c r="O723" s="554"/>
      <c r="P723" s="554"/>
      <c r="Q723" s="555"/>
      <c r="R723" s="525"/>
      <c r="S723" s="525"/>
      <c r="T723" s="525"/>
      <c r="U723" s="559" t="s">
        <v>58</v>
      </c>
      <c r="V723" s="525"/>
      <c r="W723" s="525"/>
      <c r="X723" s="525"/>
      <c r="Y723" s="526"/>
      <c r="Z723" s="526"/>
      <c r="AA723" s="526"/>
      <c r="AB723" s="526"/>
      <c r="AC723" s="526"/>
      <c r="AD723" s="21"/>
      <c r="AE723" s="21"/>
      <c r="AF723" s="21"/>
      <c r="AG723" s="21"/>
      <c r="AH723" s="21"/>
      <c r="AI723" s="21"/>
      <c r="AJ723" s="22"/>
      <c r="AK723" s="474">
        <v>1</v>
      </c>
      <c r="AL723" s="468"/>
      <c r="AM723" s="468">
        <v>6</v>
      </c>
      <c r="AN723" s="468"/>
      <c r="AO723" s="468">
        <v>1</v>
      </c>
      <c r="AP723" s="469"/>
    </row>
    <row r="724" spans="2:42" ht="19.5" customHeight="1">
      <c r="B724" s="551"/>
      <c r="C724" s="552"/>
      <c r="D724" s="552"/>
      <c r="E724" s="70"/>
      <c r="F724" s="130"/>
      <c r="G724" s="130"/>
      <c r="H724" s="130"/>
      <c r="I724" s="130"/>
      <c r="J724" s="130"/>
      <c r="K724" s="130"/>
      <c r="L724" s="50"/>
      <c r="M724" s="553" t="s">
        <v>258</v>
      </c>
      <c r="N724" s="554"/>
      <c r="O724" s="554"/>
      <c r="P724" s="554"/>
      <c r="Q724" s="555"/>
      <c r="R724" s="525"/>
      <c r="S724" s="525"/>
      <c r="T724" s="525"/>
      <c r="U724" s="559" t="s">
        <v>59</v>
      </c>
      <c r="V724" s="525"/>
      <c r="W724" s="525"/>
      <c r="X724" s="525"/>
      <c r="Y724" s="526"/>
      <c r="Z724" s="526"/>
      <c r="AA724" s="526"/>
      <c r="AB724" s="526"/>
      <c r="AC724" s="526"/>
      <c r="AD724" s="21"/>
      <c r="AE724" s="21"/>
      <c r="AF724" s="21"/>
      <c r="AG724" s="21"/>
      <c r="AH724" s="21"/>
      <c r="AI724" s="21"/>
      <c r="AJ724" s="22"/>
      <c r="AK724" s="474">
        <v>2</v>
      </c>
      <c r="AL724" s="468"/>
      <c r="AM724" s="468">
        <v>7</v>
      </c>
      <c r="AN724" s="468"/>
      <c r="AO724" s="468">
        <v>2</v>
      </c>
      <c r="AP724" s="469"/>
    </row>
    <row r="725" spans="2:42" ht="19.5" customHeight="1">
      <c r="B725" s="551"/>
      <c r="C725" s="552"/>
      <c r="D725" s="552"/>
      <c r="E725" s="70"/>
      <c r="F725" s="130"/>
      <c r="G725" s="130"/>
      <c r="H725" s="130"/>
      <c r="I725" s="130"/>
      <c r="J725" s="130"/>
      <c r="K725" s="130"/>
      <c r="L725" s="50"/>
      <c r="M725" s="553" t="s">
        <v>50</v>
      </c>
      <c r="N725" s="554"/>
      <c r="O725" s="554"/>
      <c r="P725" s="554"/>
      <c r="Q725" s="555"/>
      <c r="R725" s="525"/>
      <c r="S725" s="525"/>
      <c r="T725" s="525"/>
      <c r="U725" s="525"/>
      <c r="V725" s="525"/>
      <c r="W725" s="525"/>
      <c r="X725" s="525"/>
      <c r="Y725" s="526"/>
      <c r="Z725" s="526"/>
      <c r="AA725" s="526"/>
      <c r="AB725" s="526"/>
      <c r="AC725" s="526"/>
      <c r="AD725" s="21"/>
      <c r="AE725" s="21"/>
      <c r="AF725" s="21"/>
      <c r="AG725" s="21"/>
      <c r="AH725" s="21"/>
      <c r="AI725" s="21"/>
      <c r="AJ725" s="22"/>
      <c r="AK725" s="474"/>
      <c r="AL725" s="468"/>
      <c r="AM725" s="468"/>
      <c r="AN725" s="468"/>
      <c r="AO725" s="468">
        <v>4</v>
      </c>
      <c r="AP725" s="469"/>
    </row>
    <row r="726" spans="2:42" ht="19.5" customHeight="1">
      <c r="B726" s="551"/>
      <c r="C726" s="552"/>
      <c r="D726" s="552"/>
      <c r="E726" s="70"/>
      <c r="F726" s="130"/>
      <c r="G726" s="130"/>
      <c r="H726" s="130"/>
      <c r="I726" s="130"/>
      <c r="J726" s="130"/>
      <c r="K726" s="130"/>
      <c r="L726" s="50"/>
      <c r="M726" s="556"/>
      <c r="N726" s="554"/>
      <c r="O726" s="554"/>
      <c r="P726" s="554"/>
      <c r="Q726" s="555"/>
      <c r="R726" s="525"/>
      <c r="S726" s="525"/>
      <c r="T726" s="525"/>
      <c r="U726" s="525"/>
      <c r="V726" s="525"/>
      <c r="W726" s="525"/>
      <c r="X726" s="525"/>
      <c r="Y726" s="526"/>
      <c r="Z726" s="526"/>
      <c r="AA726" s="526"/>
      <c r="AB726" s="526"/>
      <c r="AC726" s="526"/>
      <c r="AD726" s="21"/>
      <c r="AE726" s="21"/>
      <c r="AF726" s="21"/>
      <c r="AG726" s="21"/>
      <c r="AH726" s="21"/>
      <c r="AI726" s="21"/>
      <c r="AJ726" s="22"/>
      <c r="AK726" s="474"/>
      <c r="AL726" s="468"/>
      <c r="AM726" s="468"/>
      <c r="AN726" s="468"/>
      <c r="AO726" s="468">
        <v>5</v>
      </c>
      <c r="AP726" s="469"/>
    </row>
    <row r="727" spans="2:42" ht="19.5" customHeight="1">
      <c r="B727" s="551"/>
      <c r="C727" s="552"/>
      <c r="D727" s="552"/>
      <c r="E727" s="70"/>
      <c r="F727" s="130"/>
      <c r="G727" s="130"/>
      <c r="H727" s="130"/>
      <c r="I727" s="130"/>
      <c r="J727" s="130"/>
      <c r="K727" s="130"/>
      <c r="L727" s="50"/>
      <c r="M727" s="553"/>
      <c r="N727" s="554"/>
      <c r="O727" s="554"/>
      <c r="P727" s="554"/>
      <c r="Q727" s="555"/>
      <c r="R727" s="525"/>
      <c r="S727" s="525"/>
      <c r="T727" s="525"/>
      <c r="U727" s="525"/>
      <c r="V727" s="525"/>
      <c r="W727" s="525"/>
      <c r="X727" s="525"/>
      <c r="Y727" s="526"/>
      <c r="Z727" s="526"/>
      <c r="AA727" s="526"/>
      <c r="AB727" s="526"/>
      <c r="AC727" s="526"/>
      <c r="AD727" s="21"/>
      <c r="AE727" s="21"/>
      <c r="AF727" s="21"/>
      <c r="AG727" s="21"/>
      <c r="AH727" s="21"/>
      <c r="AI727" s="21"/>
      <c r="AJ727" s="22"/>
      <c r="AK727" s="474"/>
      <c r="AL727" s="468"/>
      <c r="AM727" s="468"/>
      <c r="AN727" s="468"/>
      <c r="AO727" s="468"/>
      <c r="AP727" s="469"/>
    </row>
    <row r="728" spans="2:42" ht="19.5" customHeight="1">
      <c r="B728" s="540" t="s">
        <v>2</v>
      </c>
      <c r="C728" s="541"/>
      <c r="D728" s="541"/>
      <c r="E728" s="71"/>
      <c r="F728" s="66"/>
      <c r="G728" s="66"/>
      <c r="H728" s="66"/>
      <c r="I728" s="66"/>
      <c r="J728" s="66"/>
      <c r="K728" s="66"/>
      <c r="L728" s="67"/>
      <c r="M728" s="542" t="s">
        <v>51</v>
      </c>
      <c r="N728" s="543"/>
      <c r="O728" s="543"/>
      <c r="P728" s="543"/>
      <c r="Q728" s="544"/>
      <c r="R728" s="545"/>
      <c r="S728" s="545"/>
      <c r="T728" s="545"/>
      <c r="U728" s="545"/>
      <c r="V728" s="545"/>
      <c r="W728" s="545"/>
      <c r="X728" s="545"/>
      <c r="Y728" s="546"/>
      <c r="Z728" s="546"/>
      <c r="AA728" s="546"/>
      <c r="AB728" s="546"/>
      <c r="AC728" s="546"/>
      <c r="AD728" s="23"/>
      <c r="AE728" s="23"/>
      <c r="AF728" s="23"/>
      <c r="AG728" s="23"/>
      <c r="AH728" s="23"/>
      <c r="AI728" s="23"/>
      <c r="AJ728" s="24"/>
      <c r="AK728" s="547"/>
      <c r="AL728" s="527"/>
      <c r="AM728" s="527"/>
      <c r="AN728" s="527"/>
      <c r="AO728" s="527"/>
      <c r="AP728" s="528"/>
    </row>
    <row r="729" spans="2:42" ht="12" customHeight="1">
      <c r="B729" s="68" t="s">
        <v>17</v>
      </c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69"/>
      <c r="AD729" s="9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86"/>
      <c r="AP729" s="215"/>
    </row>
    <row r="730" spans="2:42" ht="12" customHeight="1">
      <c r="B730" s="11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12"/>
      <c r="AD730" s="11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216"/>
    </row>
    <row r="731" spans="2:42" ht="12" customHeight="1">
      <c r="B731" s="1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12"/>
      <c r="AD731" s="11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216"/>
    </row>
    <row r="732" spans="2:42" ht="12" customHeight="1">
      <c r="B732" s="11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12"/>
      <c r="AD732" s="11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216"/>
    </row>
    <row r="733" spans="2:42" ht="12" customHeight="1">
      <c r="B733" s="1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12"/>
      <c r="AD733" s="11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216"/>
    </row>
    <row r="734" spans="2:42" ht="12" customHeight="1">
      <c r="B734" s="11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12"/>
      <c r="AD734" s="11"/>
      <c r="AE734" s="4"/>
      <c r="AF734" s="4"/>
      <c r="AG734" s="4"/>
      <c r="AH734" s="4"/>
      <c r="AI734" s="4"/>
      <c r="AO734" s="4"/>
      <c r="AP734" s="216"/>
    </row>
    <row r="735" spans="2:42" ht="12" customHeight="1">
      <c r="B735" s="11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12"/>
      <c r="AD735" s="11"/>
      <c r="AE735" s="4"/>
      <c r="AF735" s="4"/>
      <c r="AG735" s="4"/>
      <c r="AH735" s="4"/>
      <c r="AI735" s="4"/>
      <c r="AO735" s="4"/>
      <c r="AP735" s="216"/>
    </row>
    <row r="736" spans="2:42" ht="10.5">
      <c r="B736" s="10"/>
      <c r="C736" s="128"/>
      <c r="D736" s="128"/>
      <c r="E736" s="128"/>
      <c r="F736" s="128"/>
      <c r="G736" s="128"/>
      <c r="H736" s="128"/>
      <c r="I736" s="128"/>
      <c r="J736" s="128"/>
      <c r="K736" s="128"/>
      <c r="L736" s="128"/>
      <c r="M736" s="128"/>
      <c r="N736" s="128"/>
      <c r="O736" s="128"/>
      <c r="P736" s="128"/>
      <c r="Q736" s="128"/>
      <c r="R736" s="128"/>
      <c r="S736" s="128"/>
      <c r="T736" s="128"/>
      <c r="U736" s="128"/>
      <c r="V736" s="128"/>
      <c r="W736" s="128"/>
      <c r="X736" s="128"/>
      <c r="Y736" s="128"/>
      <c r="Z736" s="128"/>
      <c r="AA736" s="128"/>
      <c r="AB736" s="128"/>
      <c r="AC736" s="129"/>
      <c r="AD736" s="11"/>
      <c r="AE736" s="4"/>
      <c r="AF736" s="4"/>
      <c r="AG736" s="4"/>
      <c r="AH736" s="4"/>
      <c r="AI736" s="4"/>
      <c r="AO736" s="209"/>
      <c r="AP736" s="217"/>
    </row>
    <row r="737" spans="2:42" ht="10.5">
      <c r="B737" s="557" t="s">
        <v>33</v>
      </c>
      <c r="C737" s="449"/>
      <c r="D737" s="558"/>
      <c r="E737" s="558"/>
      <c r="F737" s="558"/>
      <c r="G737" s="449" t="s">
        <v>34</v>
      </c>
      <c r="H737" s="449"/>
      <c r="I737" s="449"/>
      <c r="J737" s="449" t="s">
        <v>34</v>
      </c>
      <c r="K737" s="449"/>
      <c r="L737" s="449"/>
      <c r="M737" s="449" t="s">
        <v>35</v>
      </c>
      <c r="N737" s="449"/>
      <c r="O737" s="449"/>
      <c r="P737" s="449"/>
      <c r="Q737" s="449"/>
      <c r="R737" s="449"/>
      <c r="S737" s="449"/>
      <c r="T737" s="449"/>
      <c r="U737" s="449"/>
      <c r="V737" s="449" t="s">
        <v>36</v>
      </c>
      <c r="W737" s="449"/>
      <c r="X737" s="449"/>
      <c r="Y737" s="449" t="s">
        <v>37</v>
      </c>
      <c r="Z737" s="449"/>
      <c r="AA737" s="449"/>
      <c r="AB737" s="449" t="s">
        <v>38</v>
      </c>
      <c r="AC737" s="449"/>
      <c r="AD737" s="449"/>
      <c r="AE737" s="449" t="s">
        <v>39</v>
      </c>
      <c r="AF737" s="449"/>
      <c r="AG737" s="449"/>
      <c r="AH737" s="449" t="s">
        <v>41</v>
      </c>
      <c r="AI737" s="449"/>
      <c r="AJ737" s="449"/>
      <c r="AK737" s="449" t="s">
        <v>40</v>
      </c>
      <c r="AL737" s="449"/>
      <c r="AM737" s="449"/>
      <c r="AN737" s="449" t="s">
        <v>66</v>
      </c>
      <c r="AO737" s="449"/>
      <c r="AP737" s="452"/>
    </row>
    <row r="738" spans="2:42" ht="10.5">
      <c r="B738" s="9"/>
      <c r="C738" s="87"/>
      <c r="D738" s="9"/>
      <c r="E738" s="86"/>
      <c r="F738" s="87"/>
      <c r="G738" s="9"/>
      <c r="H738" s="86"/>
      <c r="I738" s="87"/>
      <c r="J738" s="9"/>
      <c r="K738" s="86"/>
      <c r="L738" s="87"/>
      <c r="M738" s="9"/>
      <c r="N738" s="86"/>
      <c r="O738" s="87"/>
      <c r="P738" s="9"/>
      <c r="Q738" s="86"/>
      <c r="R738" s="87"/>
      <c r="S738" s="9"/>
      <c r="T738" s="86"/>
      <c r="U738" s="87"/>
      <c r="V738" s="9"/>
      <c r="W738" s="86"/>
      <c r="X738" s="87"/>
      <c r="Y738" s="9"/>
      <c r="Z738" s="86"/>
      <c r="AA738" s="87"/>
      <c r="AB738" s="9"/>
      <c r="AC738" s="86"/>
      <c r="AD738" s="87"/>
      <c r="AE738" s="9"/>
      <c r="AF738" s="86"/>
      <c r="AG738" s="87"/>
      <c r="AH738" s="9"/>
      <c r="AI738" s="86"/>
      <c r="AJ738" s="87"/>
      <c r="AK738" s="9"/>
      <c r="AL738" s="86"/>
      <c r="AM738" s="87"/>
      <c r="AN738" s="453">
        <f>AN681+1</f>
        <v>13</v>
      </c>
      <c r="AO738" s="454"/>
      <c r="AP738" s="455"/>
    </row>
    <row r="739" spans="2:42" ht="10.5">
      <c r="B739" s="11"/>
      <c r="C739" s="12"/>
      <c r="D739" s="11"/>
      <c r="E739" s="4"/>
      <c r="F739" s="12"/>
      <c r="G739" s="11"/>
      <c r="H739" s="4"/>
      <c r="I739" s="12"/>
      <c r="J739" s="11"/>
      <c r="K739" s="4"/>
      <c r="L739" s="12"/>
      <c r="M739" s="11"/>
      <c r="N739" s="4"/>
      <c r="O739" s="12"/>
      <c r="P739" s="11"/>
      <c r="Q739" s="4"/>
      <c r="R739" s="12"/>
      <c r="S739" s="11"/>
      <c r="T739" s="4"/>
      <c r="U739" s="12"/>
      <c r="V739" s="11"/>
      <c r="W739" s="4"/>
      <c r="X739" s="12"/>
      <c r="Y739" s="11"/>
      <c r="Z739" s="4"/>
      <c r="AA739" s="12"/>
      <c r="AB739" s="11"/>
      <c r="AC739" s="4"/>
      <c r="AD739" s="12"/>
      <c r="AE739" s="11"/>
      <c r="AF739" s="4"/>
      <c r="AG739" s="12"/>
      <c r="AH739" s="11"/>
      <c r="AI739" s="4"/>
      <c r="AJ739" s="12"/>
      <c r="AK739" s="11"/>
      <c r="AL739" s="4"/>
      <c r="AM739" s="12"/>
      <c r="AN739" s="456"/>
      <c r="AO739" s="457"/>
      <c r="AP739" s="458"/>
    </row>
    <row r="740" spans="2:42" ht="10.5">
      <c r="B740" s="11"/>
      <c r="C740" s="12"/>
      <c r="D740" s="11"/>
      <c r="E740" s="4"/>
      <c r="F740" s="12"/>
      <c r="G740" s="11"/>
      <c r="H740" s="4"/>
      <c r="I740" s="12"/>
      <c r="J740" s="11"/>
      <c r="K740" s="4"/>
      <c r="L740" s="12"/>
      <c r="M740" s="11"/>
      <c r="N740" s="4"/>
      <c r="O740" s="12"/>
      <c r="P740" s="11"/>
      <c r="Q740" s="4"/>
      <c r="R740" s="12"/>
      <c r="S740" s="11"/>
      <c r="T740" s="4"/>
      <c r="U740" s="12"/>
      <c r="V740" s="11"/>
      <c r="W740" s="4"/>
      <c r="X740" s="12"/>
      <c r="Y740" s="11"/>
      <c r="Z740" s="4"/>
      <c r="AA740" s="12"/>
      <c r="AB740" s="11"/>
      <c r="AC740" s="4"/>
      <c r="AD740" s="12"/>
      <c r="AE740" s="11"/>
      <c r="AF740" s="4"/>
      <c r="AG740" s="12"/>
      <c r="AH740" s="11"/>
      <c r="AI740" s="4"/>
      <c r="AJ740" s="12"/>
      <c r="AK740" s="11"/>
      <c r="AL740" s="4"/>
      <c r="AM740" s="12"/>
      <c r="AN740" s="456"/>
      <c r="AO740" s="457"/>
      <c r="AP740" s="458"/>
    </row>
    <row r="741" spans="2:42" ht="10.5">
      <c r="B741" s="10"/>
      <c r="C741" s="129"/>
      <c r="D741" s="10"/>
      <c r="E741" s="128"/>
      <c r="F741" s="129"/>
      <c r="G741" s="10"/>
      <c r="H741" s="128"/>
      <c r="I741" s="129"/>
      <c r="J741" s="10"/>
      <c r="K741" s="128"/>
      <c r="L741" s="129"/>
      <c r="M741" s="10"/>
      <c r="N741" s="128"/>
      <c r="O741" s="129"/>
      <c r="P741" s="10"/>
      <c r="Q741" s="128"/>
      <c r="R741" s="129"/>
      <c r="S741" s="10"/>
      <c r="T741" s="128"/>
      <c r="U741" s="129"/>
      <c r="V741" s="10"/>
      <c r="W741" s="128"/>
      <c r="X741" s="129"/>
      <c r="Y741" s="10"/>
      <c r="Z741" s="128"/>
      <c r="AA741" s="129"/>
      <c r="AB741" s="10"/>
      <c r="AC741" s="128"/>
      <c r="AD741" s="129"/>
      <c r="AE741" s="10"/>
      <c r="AF741" s="128"/>
      <c r="AG741" s="129"/>
      <c r="AH741" s="10"/>
      <c r="AI741" s="128"/>
      <c r="AJ741" s="129"/>
      <c r="AK741" s="10"/>
      <c r="AL741" s="128"/>
      <c r="AM741" s="129"/>
      <c r="AN741" s="459"/>
      <c r="AO741" s="460"/>
      <c r="AP741" s="461"/>
    </row>
    <row r="742" ht="12" customHeight="1"/>
    <row r="743" spans="2:42" ht="12" customHeight="1">
      <c r="B743" s="1" t="str">
        <f>+"-kwd-"&amp;E754&amp;G754&amp;I754&amp;K754&amp;M754&amp;O754&amp;Q754&amp;"-"&amp;V754&amp;X754&amp;Z754&amp;AB754&amp;AD754&amp;","&amp;U746&amp;W746&amp;Y746&amp;AA746&amp;AC746&amp;AE746&amp;AG746&amp;","&amp;V755&amp;","&amp;Y769</f>
        <v>-kwd--,1234567,,0</v>
      </c>
      <c r="AJ743" s="25" t="s">
        <v>67</v>
      </c>
      <c r="AK743" s="26"/>
      <c r="AL743" s="26"/>
      <c r="AM743" s="26"/>
      <c r="AN743" s="26"/>
      <c r="AO743" s="26"/>
      <c r="AP743" s="27"/>
    </row>
    <row r="744" spans="36:42" ht="12" customHeight="1">
      <c r="AJ744" s="487" t="s">
        <v>208</v>
      </c>
      <c r="AK744" s="13"/>
      <c r="AL744" s="13"/>
      <c r="AM744" s="13"/>
      <c r="AN744" s="13"/>
      <c r="AO744" s="13"/>
      <c r="AP744" s="28"/>
    </row>
    <row r="745" spans="4:42" ht="12" customHeight="1" thickBot="1">
      <c r="D745" s="607" t="s">
        <v>25</v>
      </c>
      <c r="E745" s="607"/>
      <c r="F745" s="607"/>
      <c r="G745" s="607"/>
      <c r="H745" s="607"/>
      <c r="I745" s="607"/>
      <c r="J745" s="607"/>
      <c r="K745" s="607"/>
      <c r="L745" s="607"/>
      <c r="AJ745" s="488"/>
      <c r="AK745" s="29"/>
      <c r="AL745" s="29"/>
      <c r="AM745" s="29"/>
      <c r="AN745" s="29"/>
      <c r="AO745" s="29"/>
      <c r="AP745" s="30"/>
    </row>
    <row r="746" spans="4:42" ht="21" customHeight="1" thickBot="1" thickTop="1">
      <c r="D746" s="608"/>
      <c r="E746" s="608"/>
      <c r="F746" s="608"/>
      <c r="G746" s="608"/>
      <c r="H746" s="608"/>
      <c r="I746" s="608"/>
      <c r="J746" s="608"/>
      <c r="K746" s="608"/>
      <c r="L746" s="608"/>
      <c r="Q746" s="609" t="s">
        <v>254</v>
      </c>
      <c r="R746" s="610"/>
      <c r="S746" s="610"/>
      <c r="T746" s="611"/>
      <c r="U746" s="612" t="str">
        <f>IF('基本情報入力欄'!$D$15="","",MID('基本情報入力欄'!$D$15,1,1))</f>
        <v>1</v>
      </c>
      <c r="V746" s="600"/>
      <c r="W746" s="599" t="str">
        <f>IF('基本情報入力欄'!$D$15="","",MID('基本情報入力欄'!$D$15,2,1))</f>
        <v>2</v>
      </c>
      <c r="X746" s="600"/>
      <c r="Y746" s="599" t="str">
        <f>IF('基本情報入力欄'!$D$15="","",MID('基本情報入力欄'!$D$15,3,1))</f>
        <v>3</v>
      </c>
      <c r="Z746" s="600"/>
      <c r="AA746" s="599" t="str">
        <f>IF('基本情報入力欄'!$D$15="","",MID('基本情報入力欄'!$D$15,4,1))</f>
        <v>4</v>
      </c>
      <c r="AB746" s="600"/>
      <c r="AC746" s="599" t="str">
        <f>IF('基本情報入力欄'!$D$15="","",MID('基本情報入力欄'!$D$15,5,1))</f>
        <v>5</v>
      </c>
      <c r="AD746" s="600"/>
      <c r="AE746" s="599" t="str">
        <f>IF('基本情報入力欄'!$D$15="","",MID('基本情報入力欄'!$D$15,6,1))</f>
        <v>6</v>
      </c>
      <c r="AF746" s="600"/>
      <c r="AG746" s="599" t="str">
        <f>IF('基本情報入力欄'!$D$15="","",MID('基本情報入力欄'!$D$15,7,1))</f>
        <v>7</v>
      </c>
      <c r="AH746" s="643"/>
      <c r="AI746" s="75" t="s">
        <v>15</v>
      </c>
      <c r="AJ746" s="254"/>
      <c r="AK746" s="254"/>
      <c r="AL746" s="7"/>
      <c r="AM746" s="535">
        <f>'基本情報入力欄'!$D$12</f>
        <v>42551</v>
      </c>
      <c r="AN746" s="536"/>
      <c r="AO746" s="536"/>
      <c r="AP746" s="537"/>
    </row>
    <row r="747" spans="2:42" ht="13.5" customHeight="1" thickTop="1">
      <c r="B747" s="604" t="s">
        <v>110</v>
      </c>
      <c r="C747" s="604"/>
      <c r="D747" s="604"/>
      <c r="E747" s="604"/>
      <c r="F747" s="604"/>
      <c r="G747" s="604"/>
      <c r="H747" s="604"/>
      <c r="I747" s="604"/>
      <c r="J747" s="604"/>
      <c r="K747" s="604"/>
      <c r="L747" s="604"/>
      <c r="M747" s="604"/>
      <c r="N747" s="604"/>
      <c r="O747" s="604"/>
      <c r="Q747" s="605" t="s">
        <v>8</v>
      </c>
      <c r="R747" s="606"/>
      <c r="S747" s="606"/>
      <c r="T747" s="5"/>
      <c r="U747" s="200" t="str">
        <f>IF('基本情報入力欄'!$D$16="","",'基本情報入力欄'!$D$16)</f>
        <v>332-0012</v>
      </c>
      <c r="V747" s="200"/>
      <c r="W747" s="200"/>
      <c r="X747" s="200"/>
      <c r="Y747" s="200"/>
      <c r="Z747" s="200"/>
      <c r="AA747" s="200"/>
      <c r="AB747" s="200"/>
      <c r="AC747" s="200"/>
      <c r="AD747" s="200"/>
      <c r="AE747" s="200"/>
      <c r="AF747" s="200"/>
      <c r="AG747" s="200"/>
      <c r="AH747" s="200"/>
      <c r="AI747" s="200"/>
      <c r="AJ747" s="200"/>
      <c r="AK747" s="200"/>
      <c r="AL747" s="200"/>
      <c r="AM747" s="200"/>
      <c r="AN747" s="200"/>
      <c r="AO747" s="200"/>
      <c r="AP747" s="202"/>
    </row>
    <row r="748" spans="2:42" ht="12" customHeight="1">
      <c r="B748" s="604"/>
      <c r="C748" s="604"/>
      <c r="D748" s="604"/>
      <c r="E748" s="604"/>
      <c r="F748" s="604"/>
      <c r="G748" s="604"/>
      <c r="H748" s="604"/>
      <c r="I748" s="604"/>
      <c r="J748" s="604"/>
      <c r="K748" s="604"/>
      <c r="L748" s="604"/>
      <c r="M748" s="604"/>
      <c r="N748" s="604"/>
      <c r="O748" s="604"/>
      <c r="Q748" s="450" t="s">
        <v>9</v>
      </c>
      <c r="R748" s="451"/>
      <c r="S748" s="451"/>
      <c r="T748" s="4"/>
      <c r="U748" s="201" t="str">
        <f>IF('基本情報入力欄'!$D$17="","",'基本情報入力欄'!$D$17)</f>
        <v>埼玉県川口市本町４－１１－６</v>
      </c>
      <c r="V748" s="201"/>
      <c r="W748" s="201"/>
      <c r="X748" s="201"/>
      <c r="Y748" s="201"/>
      <c r="Z748" s="201"/>
      <c r="AA748" s="201"/>
      <c r="AB748" s="201"/>
      <c r="AC748" s="201"/>
      <c r="AD748" s="201"/>
      <c r="AE748" s="201"/>
      <c r="AF748" s="201"/>
      <c r="AG748" s="201"/>
      <c r="AH748" s="201"/>
      <c r="AI748" s="201"/>
      <c r="AJ748" s="201"/>
      <c r="AK748" s="201"/>
      <c r="AL748" s="201"/>
      <c r="AM748" s="201"/>
      <c r="AN748" s="201"/>
      <c r="AO748" s="201"/>
      <c r="AP748" s="203"/>
    </row>
    <row r="749" spans="17:42" ht="12" customHeight="1">
      <c r="Q749" s="450" t="s">
        <v>10</v>
      </c>
      <c r="R749" s="451"/>
      <c r="S749" s="451"/>
      <c r="T749" s="4"/>
      <c r="U749" s="293" t="str">
        <f>IF('基本情報入力欄'!$D$18="","",'基本情報入力欄'!$D$18)</f>
        <v>川口土木建築工業株式会社</v>
      </c>
      <c r="V749" s="293"/>
      <c r="W749" s="293"/>
      <c r="X749" s="293"/>
      <c r="Y749" s="293"/>
      <c r="Z749" s="293"/>
      <c r="AA749" s="293"/>
      <c r="AB749" s="293"/>
      <c r="AC749" s="293"/>
      <c r="AD749" s="293"/>
      <c r="AE749" s="293"/>
      <c r="AF749" s="293"/>
      <c r="AG749" s="293"/>
      <c r="AH749" s="293"/>
      <c r="AI749" s="293"/>
      <c r="AJ749" s="293"/>
      <c r="AK749" s="293"/>
      <c r="AL749" s="293"/>
      <c r="AM749" s="293"/>
      <c r="AN749" s="201" t="s">
        <v>137</v>
      </c>
      <c r="AO749" s="201"/>
      <c r="AP749" s="203"/>
    </row>
    <row r="750" spans="17:42" ht="12" customHeight="1">
      <c r="Q750" s="450"/>
      <c r="R750" s="451"/>
      <c r="S750" s="451"/>
      <c r="T750" s="4"/>
      <c r="U750" s="293"/>
      <c r="V750" s="293"/>
      <c r="W750" s="293"/>
      <c r="X750" s="293"/>
      <c r="Y750" s="293"/>
      <c r="Z750" s="293"/>
      <c r="AA750" s="293"/>
      <c r="AB750" s="293"/>
      <c r="AC750" s="293"/>
      <c r="AD750" s="293"/>
      <c r="AE750" s="293"/>
      <c r="AF750" s="293"/>
      <c r="AG750" s="293"/>
      <c r="AH750" s="293"/>
      <c r="AI750" s="293"/>
      <c r="AJ750" s="293"/>
      <c r="AK750" s="293"/>
      <c r="AL750" s="293"/>
      <c r="AM750" s="293"/>
      <c r="AN750" s="201"/>
      <c r="AO750" s="201"/>
      <c r="AP750" s="203"/>
    </row>
    <row r="751" spans="2:42" ht="12" customHeight="1">
      <c r="B751" s="91" t="s">
        <v>26</v>
      </c>
      <c r="Q751" s="450" t="s">
        <v>11</v>
      </c>
      <c r="R751" s="451"/>
      <c r="S751" s="451"/>
      <c r="T751" s="4"/>
      <c r="U751" s="201" t="str">
        <f>IF('基本情報入力欄'!$D$19="","",'基本情報入力欄'!$D$19)</f>
        <v>代表太郎</v>
      </c>
      <c r="V751" s="201"/>
      <c r="W751" s="201"/>
      <c r="X751" s="201"/>
      <c r="Y751" s="201"/>
      <c r="Z751" s="201"/>
      <c r="AA751" s="201"/>
      <c r="AB751" s="201"/>
      <c r="AC751" s="201"/>
      <c r="AD751" s="201"/>
      <c r="AE751" s="201"/>
      <c r="AF751" s="201"/>
      <c r="AG751" s="201"/>
      <c r="AH751" s="201"/>
      <c r="AI751" s="201"/>
      <c r="AJ751" s="201"/>
      <c r="AK751" s="201"/>
      <c r="AL751" s="201"/>
      <c r="AM751" s="201"/>
      <c r="AN751" s="201"/>
      <c r="AO751" s="201"/>
      <c r="AP751" s="203"/>
    </row>
    <row r="752" spans="17:42" ht="12" customHeight="1">
      <c r="Q752" s="450" t="s">
        <v>13</v>
      </c>
      <c r="R752" s="451"/>
      <c r="S752" s="451"/>
      <c r="T752" s="4"/>
      <c r="U752" s="201" t="str">
        <f>IF('基本情報入力欄'!$D$20="","",'基本情報入力欄'!$D$20)</f>
        <v>048-224-5111</v>
      </c>
      <c r="V752" s="201"/>
      <c r="W752" s="201"/>
      <c r="X752" s="201"/>
      <c r="Y752" s="201"/>
      <c r="Z752" s="201"/>
      <c r="AA752" s="489" t="s">
        <v>14</v>
      </c>
      <c r="AB752" s="489"/>
      <c r="AC752" s="489"/>
      <c r="AD752" s="201"/>
      <c r="AE752" s="201" t="str">
        <f>IF('基本情報入力欄'!$D$21="","",'基本情報入力欄'!$D$21)</f>
        <v>048-224-5118</v>
      </c>
      <c r="AF752" s="201"/>
      <c r="AG752" s="201"/>
      <c r="AH752" s="201"/>
      <c r="AI752" s="201"/>
      <c r="AJ752" s="201"/>
      <c r="AK752" s="201"/>
      <c r="AL752" s="201"/>
      <c r="AM752" s="201"/>
      <c r="AN752" s="201"/>
      <c r="AO752" s="201"/>
      <c r="AP752" s="203"/>
    </row>
    <row r="753" spans="2:42" ht="12" customHeight="1" thickBot="1">
      <c r="B753" s="649" t="s">
        <v>261</v>
      </c>
      <c r="C753" s="649"/>
      <c r="Q753" s="450"/>
      <c r="R753" s="451"/>
      <c r="S753" s="451"/>
      <c r="T753" s="4"/>
      <c r="U753" s="201"/>
      <c r="V753" s="201"/>
      <c r="W753" s="201"/>
      <c r="X753" s="201"/>
      <c r="Y753" s="201"/>
      <c r="Z753" s="201"/>
      <c r="AA753" s="201"/>
      <c r="AB753" s="201"/>
      <c r="AC753" s="201"/>
      <c r="AD753" s="201"/>
      <c r="AE753" s="201"/>
      <c r="AF753" s="201"/>
      <c r="AG753" s="201"/>
      <c r="AH753" s="201"/>
      <c r="AI753" s="201"/>
      <c r="AJ753" s="201"/>
      <c r="AK753" s="201"/>
      <c r="AL753" s="201"/>
      <c r="AM753" s="201"/>
      <c r="AN753" s="440" t="s">
        <v>210</v>
      </c>
      <c r="AO753" s="440"/>
      <c r="AP753" s="441"/>
    </row>
    <row r="754" spans="2:42" ht="17.25" customHeight="1" thickTop="1">
      <c r="B754" s="268">
        <f>IF('請求入力欄'!$D752="","",MID('請求入力欄'!$D752,1,1))</f>
      </c>
      <c r="C754" s="269">
        <f>IF('請求入力欄'!$D752="","",MID('請求入力欄'!$D752,2,1))</f>
      </c>
      <c r="D754" s="270">
        <f>IF('請求入力欄'!$D752="","",MID('請求入力欄'!$D752,3,1))</f>
      </c>
      <c r="E754" s="603">
        <f>IF('請求入力欄'!$D752="","",MID('請求入力欄'!$D752,4,1))</f>
      </c>
      <c r="F754" s="603"/>
      <c r="G754" s="603">
        <f>IF('請求入力欄'!$D752="","",MID('請求入力欄'!$D752,5,1))</f>
      </c>
      <c r="H754" s="603"/>
      <c r="I754" s="603">
        <f>IF('請求入力欄'!$D752="","",MID('請求入力欄'!$D752,6,1))</f>
      </c>
      <c r="J754" s="603"/>
      <c r="K754" s="603">
        <f>IF('請求入力欄'!$D752="","",MID('請求入力欄'!$D752,7,1))</f>
      </c>
      <c r="L754" s="603"/>
      <c r="M754" s="603">
        <f>IF('請求入力欄'!$D752="","",MID('請求入力欄'!$D752,8,1))</f>
      </c>
      <c r="N754" s="603"/>
      <c r="O754" s="603">
        <f>IF('請求入力欄'!$D752="","",MID('請求入力欄'!$D752,9,1))</f>
      </c>
      <c r="P754" s="603"/>
      <c r="Q754" s="475">
        <f>IF('請求入力欄'!$D752="","",MID('請求入力欄'!$D752,10,1))</f>
      </c>
      <c r="R754" s="476"/>
      <c r="S754" s="92" t="s">
        <v>4</v>
      </c>
      <c r="T754" s="131"/>
      <c r="U754" s="49"/>
      <c r="V754" s="516">
        <f>IF('請求入力欄'!$D754="","",MID('請求入力欄'!$K754,1,1))</f>
      </c>
      <c r="W754" s="517"/>
      <c r="X754" s="517">
        <f>IF('請求入力欄'!$D754="","",MID('請求入力欄'!$K754,2,1))</f>
      </c>
      <c r="Y754" s="517"/>
      <c r="Z754" s="517">
        <f>IF('請求入力欄'!$D754="","",MID('請求入力欄'!$K754,3,1))</f>
      </c>
      <c r="AA754" s="517"/>
      <c r="AB754" s="517">
        <f>IF('請求入力欄'!$D754="","",MID('請求入力欄'!$K754,4,1))</f>
      </c>
      <c r="AC754" s="517"/>
      <c r="AD754" s="517">
        <f>IF('請求入力欄'!$D754="","",MID('請求入力欄'!$K754,5,1))</f>
      </c>
      <c r="AE754" s="518"/>
      <c r="AF754" s="519" t="s">
        <v>0</v>
      </c>
      <c r="AG754" s="520"/>
      <c r="AH754" s="520"/>
      <c r="AI754" s="521"/>
      <c r="AJ754" s="462">
        <f>'請求入力欄'!O779</f>
        <v>0</v>
      </c>
      <c r="AK754" s="463"/>
      <c r="AL754" s="463"/>
      <c r="AM754" s="463"/>
      <c r="AN754" s="463"/>
      <c r="AO754" s="463"/>
      <c r="AP754" s="464"/>
    </row>
    <row r="755" spans="2:42" ht="17.25" customHeight="1">
      <c r="B755" s="36" t="s">
        <v>5</v>
      </c>
      <c r="C755" s="477">
        <f>'請求入力欄'!D753</f>
        <v>0</v>
      </c>
      <c r="D755" s="477"/>
      <c r="E755" s="477"/>
      <c r="F755" s="477"/>
      <c r="G755" s="477"/>
      <c r="H755" s="477"/>
      <c r="I755" s="477"/>
      <c r="J755" s="477"/>
      <c r="K755" s="477"/>
      <c r="L755" s="477"/>
      <c r="M755" s="477"/>
      <c r="N755" s="477"/>
      <c r="O755" s="477"/>
      <c r="P755" s="477"/>
      <c r="Q755" s="477"/>
      <c r="R755" s="478"/>
      <c r="S755" s="481" t="s">
        <v>211</v>
      </c>
      <c r="T755" s="482"/>
      <c r="U755" s="483"/>
      <c r="V755" s="638">
        <f>IF('請求入力欄'!D755=0,"",'請求入力欄'!D755)</f>
      </c>
      <c r="W755" s="638"/>
      <c r="X755" s="638"/>
      <c r="Y755" s="638"/>
      <c r="Z755" s="638"/>
      <c r="AA755" s="638"/>
      <c r="AB755" s="638"/>
      <c r="AC755" s="638"/>
      <c r="AD755" s="638"/>
      <c r="AE755" s="639"/>
      <c r="AF755" s="522" t="s">
        <v>1</v>
      </c>
      <c r="AG755" s="523"/>
      <c r="AH755" s="523"/>
      <c r="AI755" s="524"/>
      <c r="AJ755" s="501">
        <f>'請求入力欄'!D766</f>
        <v>0</v>
      </c>
      <c r="AK755" s="502"/>
      <c r="AL755" s="502"/>
      <c r="AM755" s="502"/>
      <c r="AN755" s="502"/>
      <c r="AO755" s="502"/>
      <c r="AP755" s="503"/>
    </row>
    <row r="756" spans="2:42" ht="10.5" customHeight="1">
      <c r="B756" s="37"/>
      <c r="C756" s="479"/>
      <c r="D756" s="479"/>
      <c r="E756" s="479"/>
      <c r="F756" s="479"/>
      <c r="G756" s="479"/>
      <c r="H756" s="479"/>
      <c r="I756" s="479"/>
      <c r="J756" s="479"/>
      <c r="K756" s="479"/>
      <c r="L756" s="479"/>
      <c r="M756" s="479"/>
      <c r="N756" s="479"/>
      <c r="O756" s="479"/>
      <c r="P756" s="479"/>
      <c r="Q756" s="479"/>
      <c r="R756" s="480"/>
      <c r="S756" s="484"/>
      <c r="T756" s="485"/>
      <c r="U756" s="486"/>
      <c r="V756" s="640"/>
      <c r="W756" s="640"/>
      <c r="X756" s="640"/>
      <c r="Y756" s="640"/>
      <c r="Z756" s="640"/>
      <c r="AA756" s="640"/>
      <c r="AB756" s="640"/>
      <c r="AC756" s="640"/>
      <c r="AD756" s="640"/>
      <c r="AE756" s="641"/>
      <c r="AF756" s="635" t="s">
        <v>2</v>
      </c>
      <c r="AG756" s="636"/>
      <c r="AH756" s="636"/>
      <c r="AI756" s="637"/>
      <c r="AJ756" s="504">
        <f>SUM(AJ754:AR755)</f>
        <v>0</v>
      </c>
      <c r="AK756" s="505"/>
      <c r="AL756" s="505"/>
      <c r="AM756" s="505"/>
      <c r="AN756" s="505"/>
      <c r="AO756" s="505"/>
      <c r="AP756" s="506"/>
    </row>
    <row r="757" spans="2:42" ht="6.75" customHeight="1">
      <c r="B757" s="625" t="s">
        <v>23</v>
      </c>
      <c r="C757" s="626"/>
      <c r="D757" s="626"/>
      <c r="E757" s="626"/>
      <c r="F757" s="627"/>
      <c r="G757" s="619">
        <f>'請求入力欄'!D768</f>
        <v>0</v>
      </c>
      <c r="H757" s="620"/>
      <c r="I757" s="620"/>
      <c r="J757" s="620"/>
      <c r="K757" s="620"/>
      <c r="L757" s="620"/>
      <c r="M757" s="620"/>
      <c r="N757" s="620"/>
      <c r="O757" s="620"/>
      <c r="P757" s="621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38"/>
      <c r="AD757" s="631"/>
      <c r="AE757" s="632"/>
      <c r="AF757" s="635"/>
      <c r="AG757" s="636"/>
      <c r="AH757" s="636"/>
      <c r="AI757" s="637"/>
      <c r="AJ757" s="507"/>
      <c r="AK757" s="508"/>
      <c r="AL757" s="508"/>
      <c r="AM757" s="508"/>
      <c r="AN757" s="508"/>
      <c r="AO757" s="508"/>
      <c r="AP757" s="509"/>
    </row>
    <row r="758" spans="2:42" ht="17.25" customHeight="1">
      <c r="B758" s="625"/>
      <c r="C758" s="628"/>
      <c r="D758" s="628"/>
      <c r="E758" s="628"/>
      <c r="F758" s="629"/>
      <c r="G758" s="622"/>
      <c r="H758" s="623"/>
      <c r="I758" s="623"/>
      <c r="J758" s="623"/>
      <c r="K758" s="623"/>
      <c r="L758" s="623"/>
      <c r="M758" s="623"/>
      <c r="N758" s="623"/>
      <c r="O758" s="623"/>
      <c r="P758" s="624"/>
      <c r="Q758" s="4"/>
      <c r="R758" s="4"/>
      <c r="S758" s="4"/>
      <c r="T758" s="4" t="s">
        <v>22</v>
      </c>
      <c r="U758" s="4"/>
      <c r="V758" s="4"/>
      <c r="W758" s="4"/>
      <c r="X758" s="4"/>
      <c r="Y758" s="642">
        <f>'請求入力欄'!L766</f>
      </c>
      <c r="Z758" s="642"/>
      <c r="AA758" s="642"/>
      <c r="AB758" s="4" t="s">
        <v>68</v>
      </c>
      <c r="AC758" s="38"/>
      <c r="AD758" s="633"/>
      <c r="AE758" s="634"/>
      <c r="AF758" s="522" t="s">
        <v>3</v>
      </c>
      <c r="AG758" s="523"/>
      <c r="AH758" s="523"/>
      <c r="AI758" s="524"/>
      <c r="AJ758" s="465">
        <f>IF(V755="",0,V755-AJ756)</f>
        <v>0</v>
      </c>
      <c r="AK758" s="466"/>
      <c r="AL758" s="466"/>
      <c r="AM758" s="466"/>
      <c r="AN758" s="466"/>
      <c r="AO758" s="466"/>
      <c r="AP758" s="467"/>
    </row>
    <row r="759" spans="2:42" ht="10.5">
      <c r="B759" s="644" t="s">
        <v>21</v>
      </c>
      <c r="C759" s="616"/>
      <c r="D759" s="616"/>
      <c r="E759" s="616" t="s">
        <v>20</v>
      </c>
      <c r="F759" s="616"/>
      <c r="G759" s="616"/>
      <c r="H759" s="616"/>
      <c r="I759" s="616"/>
      <c r="J759" s="616"/>
      <c r="K759" s="616"/>
      <c r="L759" s="616"/>
      <c r="M759" s="616"/>
      <c r="N759" s="616"/>
      <c r="O759" s="616"/>
      <c r="P759" s="645"/>
      <c r="Q759" s="646" t="s">
        <v>19</v>
      </c>
      <c r="R759" s="647"/>
      <c r="S759" s="647"/>
      <c r="T759" s="647"/>
      <c r="U759" s="648" t="s">
        <v>18</v>
      </c>
      <c r="V759" s="648"/>
      <c r="W759" s="648"/>
      <c r="X759" s="648"/>
      <c r="Y759" s="615" t="s">
        <v>16</v>
      </c>
      <c r="Z759" s="616"/>
      <c r="AA759" s="616"/>
      <c r="AB759" s="617"/>
      <c r="AC759" s="617"/>
      <c r="AD759" s="617"/>
      <c r="AE759" s="617"/>
      <c r="AF759" s="616"/>
      <c r="AG759" s="618"/>
      <c r="AH759" s="192"/>
      <c r="AI759" s="4" t="s">
        <v>17</v>
      </c>
      <c r="AJ759" s="5"/>
      <c r="AK759" s="5"/>
      <c r="AL759" s="5"/>
      <c r="AM759" s="5"/>
      <c r="AN759" s="5"/>
      <c r="AO759" s="5"/>
      <c r="AP759" s="46"/>
    </row>
    <row r="760" spans="2:42" ht="18" customHeight="1">
      <c r="B760" s="592">
        <f>+IF('請求入力欄'!D757="","",'請求入力欄'!D757)</f>
      </c>
      <c r="C760" s="593"/>
      <c r="D760" s="594"/>
      <c r="E760" s="204"/>
      <c r="F760" s="601">
        <f>+IF('請求入力欄'!K757="","",'請求入力欄'!K757)</f>
      </c>
      <c r="G760" s="601"/>
      <c r="H760" s="601"/>
      <c r="I760" s="601"/>
      <c r="J760" s="601"/>
      <c r="K760" s="601"/>
      <c r="L760" s="601"/>
      <c r="M760" s="601"/>
      <c r="N760" s="601"/>
      <c r="O760" s="601"/>
      <c r="P760" s="205"/>
      <c r="Q760" s="602">
        <f>+IF('請求入力欄'!L757="","",'請求入力欄'!L757)</f>
      </c>
      <c r="R760" s="598"/>
      <c r="S760" s="598"/>
      <c r="T760" s="598"/>
      <c r="U760" s="595">
        <f>+IF('請求入力欄'!M757="","",'請求入力欄'!M757)</f>
      </c>
      <c r="V760" s="595"/>
      <c r="W760" s="595"/>
      <c r="X760" s="596"/>
      <c r="Y760" s="548">
        <f>+IF('請求入力欄'!N757="","",'請求入力欄'!N757)</f>
      </c>
      <c r="Z760" s="549"/>
      <c r="AA760" s="549"/>
      <c r="AB760" s="549"/>
      <c r="AC760" s="549"/>
      <c r="AD760" s="549"/>
      <c r="AE760" s="549"/>
      <c r="AF760" s="549"/>
      <c r="AG760" s="550"/>
      <c r="AH760" s="48"/>
      <c r="AI760" s="127"/>
      <c r="AJ760" s="127"/>
      <c r="AK760" s="127"/>
      <c r="AL760" s="127"/>
      <c r="AM760" s="127"/>
      <c r="AN760" s="127"/>
      <c r="AO760" s="127"/>
      <c r="AP760" s="47"/>
    </row>
    <row r="761" spans="2:42" ht="18" customHeight="1">
      <c r="B761" s="592">
        <f>+IF('請求入力欄'!D758="","",'請求入力欄'!D758)</f>
      </c>
      <c r="C761" s="593"/>
      <c r="D761" s="594"/>
      <c r="E761" s="204"/>
      <c r="F761" s="601">
        <f>+IF('請求入力欄'!K758="","",'請求入力欄'!K758)</f>
      </c>
      <c r="G761" s="601"/>
      <c r="H761" s="601"/>
      <c r="I761" s="601"/>
      <c r="J761" s="601"/>
      <c r="K761" s="601"/>
      <c r="L761" s="601"/>
      <c r="M761" s="601"/>
      <c r="N761" s="601"/>
      <c r="O761" s="601"/>
      <c r="P761" s="205"/>
      <c r="Q761" s="597">
        <f>+IF('請求入力欄'!L758="","",'請求入力欄'!L758)</f>
      </c>
      <c r="R761" s="598"/>
      <c r="S761" s="598"/>
      <c r="T761" s="598"/>
      <c r="U761" s="595">
        <f>+IF('請求入力欄'!M758="","",'請求入力欄'!M758)</f>
      </c>
      <c r="V761" s="595"/>
      <c r="W761" s="595"/>
      <c r="X761" s="596"/>
      <c r="Y761" s="548">
        <f>+IF('請求入力欄'!N758="","",'請求入力欄'!N758)</f>
      </c>
      <c r="Z761" s="549"/>
      <c r="AA761" s="549"/>
      <c r="AB761" s="549"/>
      <c r="AC761" s="549"/>
      <c r="AD761" s="549"/>
      <c r="AE761" s="549"/>
      <c r="AF761" s="549"/>
      <c r="AG761" s="550"/>
      <c r="AH761" s="48"/>
      <c r="AI761" s="127"/>
      <c r="AJ761" s="127"/>
      <c r="AK761" s="127"/>
      <c r="AL761" s="127"/>
      <c r="AM761" s="127"/>
      <c r="AN761" s="127"/>
      <c r="AO761" s="127"/>
      <c r="AP761" s="47"/>
    </row>
    <row r="762" spans="2:42" ht="18" customHeight="1">
      <c r="B762" s="592">
        <f>+IF('請求入力欄'!D759="","",'請求入力欄'!D759)</f>
      </c>
      <c r="C762" s="593"/>
      <c r="D762" s="594"/>
      <c r="E762" s="204"/>
      <c r="F762" s="601">
        <f>+IF('請求入力欄'!K759="","",'請求入力欄'!K759)</f>
      </c>
      <c r="G762" s="601"/>
      <c r="H762" s="601"/>
      <c r="I762" s="601"/>
      <c r="J762" s="601"/>
      <c r="K762" s="601"/>
      <c r="L762" s="601"/>
      <c r="M762" s="601"/>
      <c r="N762" s="601"/>
      <c r="O762" s="601"/>
      <c r="P762" s="205"/>
      <c r="Q762" s="597">
        <f>+IF('請求入力欄'!L759="","",'請求入力欄'!L759)</f>
      </c>
      <c r="R762" s="598"/>
      <c r="S762" s="598"/>
      <c r="T762" s="598"/>
      <c r="U762" s="595">
        <f>+IF('請求入力欄'!M759="","",'請求入力欄'!M759)</f>
      </c>
      <c r="V762" s="595"/>
      <c r="W762" s="595"/>
      <c r="X762" s="596"/>
      <c r="Y762" s="548">
        <f>+IF('請求入力欄'!N759="","",'請求入力欄'!N759)</f>
      </c>
      <c r="Z762" s="549"/>
      <c r="AA762" s="549"/>
      <c r="AB762" s="549"/>
      <c r="AC762" s="549"/>
      <c r="AD762" s="549"/>
      <c r="AE762" s="549"/>
      <c r="AF762" s="549"/>
      <c r="AG762" s="550"/>
      <c r="AH762" s="48"/>
      <c r="AI762" s="127"/>
      <c r="AJ762" s="127"/>
      <c r="AK762" s="127"/>
      <c r="AL762" s="127"/>
      <c r="AM762" s="127"/>
      <c r="AN762" s="127"/>
      <c r="AO762" s="127"/>
      <c r="AP762" s="47"/>
    </row>
    <row r="763" spans="2:42" ht="18" customHeight="1">
      <c r="B763" s="592">
        <f>+IF('請求入力欄'!D760="","",'請求入力欄'!D760)</f>
      </c>
      <c r="C763" s="593"/>
      <c r="D763" s="594"/>
      <c r="E763" s="204"/>
      <c r="F763" s="601">
        <f>+IF('請求入力欄'!K760="","",'請求入力欄'!K760)</f>
      </c>
      <c r="G763" s="601"/>
      <c r="H763" s="601"/>
      <c r="I763" s="601"/>
      <c r="J763" s="601"/>
      <c r="K763" s="601"/>
      <c r="L763" s="601"/>
      <c r="M763" s="601"/>
      <c r="N763" s="601"/>
      <c r="O763" s="601"/>
      <c r="P763" s="205"/>
      <c r="Q763" s="597">
        <f>+IF('請求入力欄'!L760="","",'請求入力欄'!L760)</f>
      </c>
      <c r="R763" s="598"/>
      <c r="S763" s="598"/>
      <c r="T763" s="598"/>
      <c r="U763" s="595">
        <f>+IF('請求入力欄'!M760="","",'請求入力欄'!M760)</f>
      </c>
      <c r="V763" s="595"/>
      <c r="W763" s="595"/>
      <c r="X763" s="596"/>
      <c r="Y763" s="548">
        <f>+IF('請求入力欄'!N760="","",'請求入力欄'!N760)</f>
      </c>
      <c r="Z763" s="549"/>
      <c r="AA763" s="549"/>
      <c r="AB763" s="549"/>
      <c r="AC763" s="549"/>
      <c r="AD763" s="549"/>
      <c r="AE763" s="549"/>
      <c r="AF763" s="549"/>
      <c r="AG763" s="550"/>
      <c r="AH763" s="48"/>
      <c r="AI763" s="127"/>
      <c r="AJ763" s="127"/>
      <c r="AK763" s="127"/>
      <c r="AL763" s="127"/>
      <c r="AM763" s="127"/>
      <c r="AN763" s="127"/>
      <c r="AO763" s="127"/>
      <c r="AP763" s="47"/>
    </row>
    <row r="764" spans="2:42" ht="18" customHeight="1">
      <c r="B764" s="592">
        <f>+IF('請求入力欄'!D761="","",'請求入力欄'!D761)</f>
      </c>
      <c r="C764" s="593"/>
      <c r="D764" s="594"/>
      <c r="E764" s="204"/>
      <c r="F764" s="601">
        <f>+IF('請求入力欄'!K761="","",'請求入力欄'!K761)</f>
      </c>
      <c r="G764" s="601"/>
      <c r="H764" s="601"/>
      <c r="I764" s="601"/>
      <c r="J764" s="601"/>
      <c r="K764" s="601"/>
      <c r="L764" s="601"/>
      <c r="M764" s="601"/>
      <c r="N764" s="601"/>
      <c r="O764" s="601"/>
      <c r="P764" s="205"/>
      <c r="Q764" s="597">
        <f>+IF('請求入力欄'!L761="","",'請求入力欄'!L761)</f>
      </c>
      <c r="R764" s="598"/>
      <c r="S764" s="598"/>
      <c r="T764" s="598"/>
      <c r="U764" s="595">
        <f>+IF('請求入力欄'!M761="","",'請求入力欄'!M761)</f>
      </c>
      <c r="V764" s="595"/>
      <c r="W764" s="595"/>
      <c r="X764" s="596"/>
      <c r="Y764" s="548">
        <f>+IF('請求入力欄'!N761="","",'請求入力欄'!N761)</f>
      </c>
      <c r="Z764" s="549"/>
      <c r="AA764" s="549"/>
      <c r="AB764" s="549"/>
      <c r="AC764" s="549"/>
      <c r="AD764" s="549"/>
      <c r="AE764" s="549"/>
      <c r="AF764" s="549"/>
      <c r="AG764" s="550"/>
      <c r="AH764" s="48"/>
      <c r="AI764" s="127"/>
      <c r="AJ764" s="127"/>
      <c r="AK764" s="127"/>
      <c r="AL764" s="127"/>
      <c r="AM764" s="127"/>
      <c r="AN764" s="127"/>
      <c r="AO764" s="127"/>
      <c r="AP764" s="47"/>
    </row>
    <row r="765" spans="2:42" ht="18" customHeight="1">
      <c r="B765" s="592">
        <f>+IF('請求入力欄'!D762="","",'請求入力欄'!D762)</f>
      </c>
      <c r="C765" s="593"/>
      <c r="D765" s="594"/>
      <c r="E765" s="204"/>
      <c r="F765" s="601">
        <f>+IF('請求入力欄'!K762="","",'請求入力欄'!K762)</f>
      </c>
      <c r="G765" s="601"/>
      <c r="H765" s="601"/>
      <c r="I765" s="601"/>
      <c r="J765" s="601"/>
      <c r="K765" s="601"/>
      <c r="L765" s="601"/>
      <c r="M765" s="601"/>
      <c r="N765" s="601"/>
      <c r="O765" s="601"/>
      <c r="P765" s="205"/>
      <c r="Q765" s="597">
        <f>+IF('請求入力欄'!L762="","",'請求入力欄'!L762)</f>
      </c>
      <c r="R765" s="598"/>
      <c r="S765" s="598"/>
      <c r="T765" s="598"/>
      <c r="U765" s="595">
        <f>+IF('請求入力欄'!M762="","",'請求入力欄'!M762)</f>
      </c>
      <c r="V765" s="595"/>
      <c r="W765" s="595"/>
      <c r="X765" s="596"/>
      <c r="Y765" s="548">
        <f>+IF('請求入力欄'!N762="","",'請求入力欄'!N762)</f>
      </c>
      <c r="Z765" s="549"/>
      <c r="AA765" s="549"/>
      <c r="AB765" s="549"/>
      <c r="AC765" s="549"/>
      <c r="AD765" s="549"/>
      <c r="AE765" s="549"/>
      <c r="AF765" s="549"/>
      <c r="AG765" s="550"/>
      <c r="AH765" s="48"/>
      <c r="AI765" s="127"/>
      <c r="AJ765" s="127"/>
      <c r="AK765" s="127"/>
      <c r="AL765" s="127"/>
      <c r="AM765" s="127"/>
      <c r="AN765" s="127"/>
      <c r="AO765" s="127"/>
      <c r="AP765" s="47"/>
    </row>
    <row r="766" spans="2:42" ht="18" customHeight="1">
      <c r="B766" s="592">
        <f>+IF('請求入力欄'!D763="","",'請求入力欄'!D763)</f>
      </c>
      <c r="C766" s="593"/>
      <c r="D766" s="594"/>
      <c r="E766" s="204"/>
      <c r="F766" s="601">
        <f>+IF('請求入力欄'!K763="","",'請求入力欄'!K763)</f>
      </c>
      <c r="G766" s="601"/>
      <c r="H766" s="601"/>
      <c r="I766" s="601"/>
      <c r="J766" s="601"/>
      <c r="K766" s="601"/>
      <c r="L766" s="601"/>
      <c r="M766" s="601"/>
      <c r="N766" s="601"/>
      <c r="O766" s="601"/>
      <c r="P766" s="205"/>
      <c r="Q766" s="597">
        <f>+IF('請求入力欄'!L763="","",'請求入力欄'!L763)</f>
      </c>
      <c r="R766" s="598"/>
      <c r="S766" s="598"/>
      <c r="T766" s="598"/>
      <c r="U766" s="595">
        <f>+IF('請求入力欄'!M763="","",'請求入力欄'!M763)</f>
      </c>
      <c r="V766" s="595"/>
      <c r="W766" s="595"/>
      <c r="X766" s="596"/>
      <c r="Y766" s="548">
        <f>+IF('請求入力欄'!N763="","",'請求入力欄'!N763)</f>
      </c>
      <c r="Z766" s="549"/>
      <c r="AA766" s="549"/>
      <c r="AB766" s="549"/>
      <c r="AC766" s="549"/>
      <c r="AD766" s="549"/>
      <c r="AE766" s="549"/>
      <c r="AF766" s="549"/>
      <c r="AG766" s="550"/>
      <c r="AH766" s="48"/>
      <c r="AI766" s="127"/>
      <c r="AJ766" s="127"/>
      <c r="AK766" s="127"/>
      <c r="AL766" s="127"/>
      <c r="AM766" s="127"/>
      <c r="AN766" s="127"/>
      <c r="AO766" s="127"/>
      <c r="AP766" s="47"/>
    </row>
    <row r="767" spans="2:42" ht="18" customHeight="1">
      <c r="B767" s="592">
        <f>+IF('請求入力欄'!D764="","",'請求入力欄'!D764)</f>
      </c>
      <c r="C767" s="593"/>
      <c r="D767" s="594"/>
      <c r="E767" s="206"/>
      <c r="F767" s="601">
        <f>+IF('請求入力欄'!K764="","",'請求入力欄'!K764)</f>
      </c>
      <c r="G767" s="601"/>
      <c r="H767" s="601"/>
      <c r="I767" s="601"/>
      <c r="J767" s="601"/>
      <c r="K767" s="601"/>
      <c r="L767" s="601"/>
      <c r="M767" s="601"/>
      <c r="N767" s="601"/>
      <c r="O767" s="601"/>
      <c r="P767" s="207"/>
      <c r="Q767" s="597">
        <f>+IF('請求入力欄'!L764="","",'請求入力欄'!L764)</f>
      </c>
      <c r="R767" s="598"/>
      <c r="S767" s="598"/>
      <c r="T767" s="598"/>
      <c r="U767" s="595">
        <f>+IF('請求入力欄'!M764="","",'請求入力欄'!M764)</f>
      </c>
      <c r="V767" s="595"/>
      <c r="W767" s="595"/>
      <c r="X767" s="596"/>
      <c r="Y767" s="548">
        <f>+IF('請求入力欄'!N764="","",'請求入力欄'!N764)</f>
      </c>
      <c r="Z767" s="549"/>
      <c r="AA767" s="549"/>
      <c r="AB767" s="549"/>
      <c r="AC767" s="549"/>
      <c r="AD767" s="549"/>
      <c r="AE767" s="549"/>
      <c r="AF767" s="549"/>
      <c r="AG767" s="550"/>
      <c r="AH767" s="54"/>
      <c r="AI767" s="4"/>
      <c r="AJ767" s="4"/>
      <c r="AK767" s="4"/>
      <c r="AL767" s="4"/>
      <c r="AM767" s="4"/>
      <c r="AN767" s="4"/>
      <c r="AO767" s="4"/>
      <c r="AP767" s="45"/>
    </row>
    <row r="768" spans="2:42" ht="18" customHeight="1">
      <c r="B768" s="592">
        <f>+IF('請求入力欄'!D765="","",'請求入力欄'!D765)</f>
      </c>
      <c r="C768" s="593"/>
      <c r="D768" s="594"/>
      <c r="E768" s="204"/>
      <c r="F768" s="601">
        <f>+IF('請求入力欄'!K765="","",'請求入力欄'!K765)</f>
      </c>
      <c r="G768" s="601"/>
      <c r="H768" s="601"/>
      <c r="I768" s="601"/>
      <c r="J768" s="601"/>
      <c r="K768" s="601"/>
      <c r="L768" s="601"/>
      <c r="M768" s="601"/>
      <c r="N768" s="601"/>
      <c r="O768" s="601"/>
      <c r="P768" s="205"/>
      <c r="Q768" s="597">
        <f>+IF('請求入力欄'!L765="","",'請求入力欄'!L765)</f>
      </c>
      <c r="R768" s="598"/>
      <c r="S768" s="598"/>
      <c r="T768" s="598"/>
      <c r="U768" s="595">
        <f>+IF('請求入力欄'!M765="","",'請求入力欄'!M765)</f>
      </c>
      <c r="V768" s="595"/>
      <c r="W768" s="595"/>
      <c r="X768" s="596"/>
      <c r="Y768" s="548">
        <f>+IF('請求入力欄'!N765="","",'請求入力欄'!N765)</f>
      </c>
      <c r="Z768" s="549"/>
      <c r="AA768" s="549"/>
      <c r="AB768" s="549"/>
      <c r="AC768" s="549"/>
      <c r="AD768" s="549"/>
      <c r="AE768" s="549"/>
      <c r="AF768" s="549"/>
      <c r="AG768" s="550"/>
      <c r="AH768" s="48"/>
      <c r="AI768" s="127"/>
      <c r="AJ768" s="127"/>
      <c r="AK768" s="127"/>
      <c r="AL768" s="127"/>
      <c r="AM768" s="127"/>
      <c r="AN768" s="127"/>
      <c r="AO768" s="127"/>
      <c r="AP768" s="47"/>
    </row>
    <row r="769" spans="2:42" ht="26.25" customHeight="1">
      <c r="B769" s="40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442" t="s">
        <v>248</v>
      </c>
      <c r="R769" s="443"/>
      <c r="S769" s="443"/>
      <c r="T769" s="444"/>
      <c r="U769" s="51" t="s">
        <v>2</v>
      </c>
      <c r="V769" s="52"/>
      <c r="W769" s="52"/>
      <c r="X769" s="53"/>
      <c r="Y769" s="490">
        <f>SUM(Y760:AG768)</f>
        <v>0</v>
      </c>
      <c r="Z769" s="491"/>
      <c r="AA769" s="491"/>
      <c r="AB769" s="491"/>
      <c r="AC769" s="491"/>
      <c r="AD769" s="491"/>
      <c r="AE769" s="491"/>
      <c r="AF769" s="491"/>
      <c r="AG769" s="492"/>
      <c r="AH769" s="496" t="s">
        <v>32</v>
      </c>
      <c r="AI769" s="496"/>
      <c r="AJ769" s="496"/>
      <c r="AK769" s="496"/>
      <c r="AL769" s="496"/>
      <c r="AM769" s="496"/>
      <c r="AN769" s="496"/>
      <c r="AO769" s="496"/>
      <c r="AP769" s="497"/>
    </row>
    <row r="770" spans="2:42" ht="26.25" customHeight="1" thickBot="1">
      <c r="B770" s="41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"/>
      <c r="N770" s="4"/>
      <c r="O770" s="4"/>
      <c r="P770" s="4"/>
      <c r="Q770" s="261"/>
      <c r="R770" s="445">
        <f>'請求入力欄'!K767</f>
        <v>0.08</v>
      </c>
      <c r="S770" s="445"/>
      <c r="T770" s="446"/>
      <c r="U770" s="72" t="s">
        <v>29</v>
      </c>
      <c r="V770" s="73"/>
      <c r="W770" s="73"/>
      <c r="X770" s="74"/>
      <c r="Y770" s="493">
        <f>ROUNDDOWN(Y769*R770,0)</f>
        <v>0</v>
      </c>
      <c r="Z770" s="494"/>
      <c r="AA770" s="494"/>
      <c r="AB770" s="494"/>
      <c r="AC770" s="494"/>
      <c r="AD770" s="494"/>
      <c r="AE770" s="494"/>
      <c r="AF770" s="494"/>
      <c r="AG770" s="495"/>
      <c r="AH770" s="498">
        <f>SUM(Y769:AG770)</f>
        <v>0</v>
      </c>
      <c r="AI770" s="499"/>
      <c r="AJ770" s="499"/>
      <c r="AK770" s="499"/>
      <c r="AL770" s="499"/>
      <c r="AM770" s="499"/>
      <c r="AN770" s="499"/>
      <c r="AO770" s="499"/>
      <c r="AP770" s="500"/>
    </row>
    <row r="771" spans="2:42" ht="17.25" customHeight="1" thickTop="1">
      <c r="B771" s="568" t="s">
        <v>27</v>
      </c>
      <c r="C771" s="39"/>
      <c r="D771" s="4"/>
      <c r="E771" s="4"/>
      <c r="F771" s="4"/>
      <c r="G771" s="4"/>
      <c r="H771" s="4"/>
      <c r="I771" s="4"/>
      <c r="J771" s="4"/>
      <c r="K771" s="4"/>
      <c r="L771" s="4"/>
      <c r="M771" s="569" t="s">
        <v>28</v>
      </c>
      <c r="N771" s="570"/>
      <c r="O771" s="570"/>
      <c r="P771" s="570"/>
      <c r="Q771" s="570"/>
      <c r="R771" s="570"/>
      <c r="S771" s="570"/>
      <c r="T771" s="570"/>
      <c r="U771" s="570"/>
      <c r="V771" s="570" t="s">
        <v>29</v>
      </c>
      <c r="W771" s="570"/>
      <c r="X771" s="570"/>
      <c r="Y771" s="571"/>
      <c r="Z771" s="571"/>
      <c r="AA771" s="571"/>
      <c r="AB771" s="571"/>
      <c r="AC771" s="572"/>
      <c r="AD771" s="573" t="s">
        <v>30</v>
      </c>
      <c r="AE771" s="574"/>
      <c r="AF771" s="574"/>
      <c r="AG771" s="575"/>
      <c r="AH771" s="44"/>
      <c r="AI771" s="43"/>
      <c r="AJ771" s="60"/>
      <c r="AK771" s="132"/>
      <c r="AL771" s="43"/>
      <c r="AM771" s="60"/>
      <c r="AN771" s="132"/>
      <c r="AO771" s="59"/>
      <c r="AP771" s="60"/>
    </row>
    <row r="772" spans="2:42" ht="17.25" customHeight="1">
      <c r="B772" s="568"/>
      <c r="C772" s="14"/>
      <c r="D772" s="6"/>
      <c r="E772" s="6" t="s">
        <v>22</v>
      </c>
      <c r="F772" s="6"/>
      <c r="G772" s="6"/>
      <c r="H772" s="6"/>
      <c r="I772" s="6"/>
      <c r="J772" s="6"/>
      <c r="K772" s="6"/>
      <c r="L772" s="6" t="s">
        <v>24</v>
      </c>
      <c r="M772" s="576"/>
      <c r="N772" s="447"/>
      <c r="O772" s="512"/>
      <c r="P772" s="514"/>
      <c r="Q772" s="447"/>
      <c r="R772" s="512"/>
      <c r="S772" s="514"/>
      <c r="T772" s="447"/>
      <c r="U772" s="512"/>
      <c r="V772" s="514"/>
      <c r="W772" s="512"/>
      <c r="X772" s="514"/>
      <c r="Y772" s="447"/>
      <c r="Z772" s="512"/>
      <c r="AA772" s="514"/>
      <c r="AB772" s="447"/>
      <c r="AC772" s="533"/>
      <c r="AD772" s="578" t="s">
        <v>31</v>
      </c>
      <c r="AE772" s="579"/>
      <c r="AF772" s="579"/>
      <c r="AG772" s="580"/>
      <c r="AH772" s="35"/>
      <c r="AI772" s="79"/>
      <c r="AJ772" s="61"/>
      <c r="AK772" s="133"/>
      <c r="AL772" s="79"/>
      <c r="AM772" s="61"/>
      <c r="AN772" s="133"/>
      <c r="AO772" s="79"/>
      <c r="AP772" s="61"/>
    </row>
    <row r="773" spans="2:42" ht="17.25" customHeight="1" thickBot="1">
      <c r="B773" s="568"/>
      <c r="C773" s="126" t="s">
        <v>80</v>
      </c>
      <c r="D773" s="5"/>
      <c r="E773" s="5"/>
      <c r="F773" s="5"/>
      <c r="G773" s="5"/>
      <c r="H773" s="5"/>
      <c r="I773" s="5"/>
      <c r="J773" s="5"/>
      <c r="K773" s="5"/>
      <c r="L773" s="5"/>
      <c r="M773" s="577"/>
      <c r="N773" s="448"/>
      <c r="O773" s="513"/>
      <c r="P773" s="515"/>
      <c r="Q773" s="448"/>
      <c r="R773" s="513"/>
      <c r="S773" s="515"/>
      <c r="T773" s="448"/>
      <c r="U773" s="513"/>
      <c r="V773" s="515"/>
      <c r="W773" s="513"/>
      <c r="X773" s="515"/>
      <c r="Y773" s="448"/>
      <c r="Z773" s="513"/>
      <c r="AA773" s="515"/>
      <c r="AB773" s="448"/>
      <c r="AC773" s="534"/>
      <c r="AD773" s="581" t="s">
        <v>2</v>
      </c>
      <c r="AE773" s="582"/>
      <c r="AF773" s="582"/>
      <c r="AG773" s="583"/>
      <c r="AH773" s="35"/>
      <c r="AI773" s="79"/>
      <c r="AJ773" s="61"/>
      <c r="AK773" s="133"/>
      <c r="AL773" s="79"/>
      <c r="AM773" s="61"/>
      <c r="AN773" s="133"/>
      <c r="AO773" s="79"/>
      <c r="AP773" s="61"/>
    </row>
    <row r="774" spans="2:42" ht="17.25" customHeight="1">
      <c r="B774" s="568"/>
      <c r="C774" s="34"/>
      <c r="D774" s="4"/>
      <c r="E774" s="4"/>
      <c r="F774" s="4"/>
      <c r="G774" s="4"/>
      <c r="H774" s="4"/>
      <c r="I774" s="4"/>
      <c r="J774" s="4"/>
      <c r="K774" s="4"/>
      <c r="L774" s="55"/>
      <c r="M774" s="584" t="s">
        <v>42</v>
      </c>
      <c r="N774" s="585"/>
      <c r="O774" s="585"/>
      <c r="P774" s="585"/>
      <c r="Q774" s="586" t="s">
        <v>43</v>
      </c>
      <c r="R774" s="587"/>
      <c r="S774" s="587"/>
      <c r="T774" s="587"/>
      <c r="U774" s="588" t="s">
        <v>52</v>
      </c>
      <c r="V774" s="587"/>
      <c r="W774" s="587"/>
      <c r="X774" s="587"/>
      <c r="Y774" s="587"/>
      <c r="Z774" s="587"/>
      <c r="AA774" s="587"/>
      <c r="AB774" s="587"/>
      <c r="AC774" s="587"/>
      <c r="AD774" s="589" t="s">
        <v>3</v>
      </c>
      <c r="AE774" s="590"/>
      <c r="AF774" s="590"/>
      <c r="AG774" s="591"/>
      <c r="AH774" s="58"/>
      <c r="AI774" s="57"/>
      <c r="AJ774" s="62"/>
      <c r="AK774" s="134"/>
      <c r="AL774" s="57"/>
      <c r="AM774" s="62"/>
      <c r="AN774" s="134"/>
      <c r="AO774" s="57"/>
      <c r="AP774" s="62"/>
    </row>
    <row r="775" spans="2:42" ht="19.5" customHeight="1">
      <c r="B775" s="563" t="s">
        <v>21</v>
      </c>
      <c r="C775" s="564"/>
      <c r="D775" s="565"/>
      <c r="E775" s="551" t="s">
        <v>16</v>
      </c>
      <c r="F775" s="552"/>
      <c r="G775" s="552"/>
      <c r="H775" s="552"/>
      <c r="I775" s="552"/>
      <c r="J775" s="552"/>
      <c r="K775" s="552"/>
      <c r="L775" s="552"/>
      <c r="M775" s="553" t="s">
        <v>44</v>
      </c>
      <c r="N775" s="554"/>
      <c r="O775" s="554"/>
      <c r="P775" s="554"/>
      <c r="Q775" s="555"/>
      <c r="R775" s="525"/>
      <c r="S775" s="525"/>
      <c r="T775" s="525"/>
      <c r="U775" s="559" t="s">
        <v>53</v>
      </c>
      <c r="V775" s="525"/>
      <c r="W775" s="525"/>
      <c r="X775" s="525"/>
      <c r="Y775" s="510"/>
      <c r="Z775" s="511"/>
      <c r="AA775" s="511"/>
      <c r="AB775" s="511"/>
      <c r="AC775" s="511"/>
      <c r="AD775" s="529">
        <v>4120</v>
      </c>
      <c r="AE775" s="530"/>
      <c r="AF775" s="530"/>
      <c r="AG775" s="531" t="s">
        <v>60</v>
      </c>
      <c r="AH775" s="531"/>
      <c r="AI775" s="531"/>
      <c r="AJ775" s="532"/>
      <c r="AK775" s="56"/>
      <c r="AL775" s="33"/>
      <c r="AM775" s="33"/>
      <c r="AN775" s="33"/>
      <c r="AO775" s="33"/>
      <c r="AP775" s="63"/>
    </row>
    <row r="776" spans="2:42" ht="19.5" customHeight="1">
      <c r="B776" s="551"/>
      <c r="C776" s="552"/>
      <c r="D776" s="552"/>
      <c r="E776" s="70"/>
      <c r="F776" s="130"/>
      <c r="G776" s="130"/>
      <c r="H776" s="130"/>
      <c r="I776" s="130"/>
      <c r="J776" s="130"/>
      <c r="K776" s="130"/>
      <c r="L776" s="50"/>
      <c r="M776" s="553" t="s">
        <v>45</v>
      </c>
      <c r="N776" s="554"/>
      <c r="O776" s="554"/>
      <c r="P776" s="554"/>
      <c r="Q776" s="555"/>
      <c r="R776" s="525"/>
      <c r="S776" s="525"/>
      <c r="T776" s="525"/>
      <c r="U776" s="559" t="s">
        <v>54</v>
      </c>
      <c r="V776" s="525"/>
      <c r="W776" s="525"/>
      <c r="X776" s="525"/>
      <c r="Y776" s="510"/>
      <c r="Z776" s="511"/>
      <c r="AA776" s="511"/>
      <c r="AB776" s="511"/>
      <c r="AC776" s="511"/>
      <c r="AD776" s="538">
        <v>4140</v>
      </c>
      <c r="AE776" s="539"/>
      <c r="AF776" s="539"/>
      <c r="AG776" s="470" t="s">
        <v>61</v>
      </c>
      <c r="AH776" s="470"/>
      <c r="AI776" s="470"/>
      <c r="AJ776" s="471"/>
      <c r="AK776" s="15"/>
      <c r="AL776" s="16"/>
      <c r="AM776" s="16"/>
      <c r="AN776" s="16"/>
      <c r="AO776" s="16"/>
      <c r="AP776" s="64"/>
    </row>
    <row r="777" spans="2:42" ht="19.5" customHeight="1">
      <c r="B777" s="551"/>
      <c r="C777" s="552"/>
      <c r="D777" s="552"/>
      <c r="E777" s="70"/>
      <c r="F777" s="130"/>
      <c r="G777" s="130"/>
      <c r="H777" s="130"/>
      <c r="I777" s="130"/>
      <c r="J777" s="130"/>
      <c r="K777" s="130"/>
      <c r="L777" s="50"/>
      <c r="M777" s="553" t="s">
        <v>46</v>
      </c>
      <c r="N777" s="554"/>
      <c r="O777" s="554"/>
      <c r="P777" s="554"/>
      <c r="Q777" s="555"/>
      <c r="R777" s="525"/>
      <c r="S777" s="525"/>
      <c r="T777" s="525"/>
      <c r="U777" s="559" t="s">
        <v>55</v>
      </c>
      <c r="V777" s="525"/>
      <c r="W777" s="525"/>
      <c r="X777" s="525"/>
      <c r="Y777" s="510"/>
      <c r="Z777" s="511"/>
      <c r="AA777" s="511"/>
      <c r="AB777" s="511"/>
      <c r="AC777" s="511"/>
      <c r="AD777" s="566">
        <v>4150</v>
      </c>
      <c r="AE777" s="567"/>
      <c r="AF777" s="567"/>
      <c r="AG777" s="472" t="s">
        <v>62</v>
      </c>
      <c r="AH777" s="472"/>
      <c r="AI777" s="472"/>
      <c r="AJ777" s="473"/>
      <c r="AK777" s="17"/>
      <c r="AL777" s="18"/>
      <c r="AM777" s="18"/>
      <c r="AN777" s="18"/>
      <c r="AO777" s="18"/>
      <c r="AP777" s="65"/>
    </row>
    <row r="778" spans="2:42" ht="19.5" customHeight="1">
      <c r="B778" s="551"/>
      <c r="C778" s="552"/>
      <c r="D778" s="552"/>
      <c r="E778" s="70"/>
      <c r="F778" s="130"/>
      <c r="G778" s="130"/>
      <c r="H778" s="130"/>
      <c r="I778" s="130"/>
      <c r="J778" s="130"/>
      <c r="K778" s="130"/>
      <c r="L778" s="50"/>
      <c r="M778" s="553" t="s">
        <v>47</v>
      </c>
      <c r="N778" s="554"/>
      <c r="O778" s="554"/>
      <c r="P778" s="554"/>
      <c r="Q778" s="555"/>
      <c r="R778" s="525"/>
      <c r="S778" s="525"/>
      <c r="T778" s="525"/>
      <c r="U778" s="559" t="s">
        <v>56</v>
      </c>
      <c r="V778" s="525"/>
      <c r="W778" s="525"/>
      <c r="X778" s="525"/>
      <c r="Y778" s="526"/>
      <c r="Z778" s="526"/>
      <c r="AA778" s="526"/>
      <c r="AB778" s="526"/>
      <c r="AC778" s="526"/>
      <c r="AD778" s="19"/>
      <c r="AE778" s="19"/>
      <c r="AF778" s="19"/>
      <c r="AG778" s="19"/>
      <c r="AH778" s="19"/>
      <c r="AI778" s="19"/>
      <c r="AJ778" s="20"/>
      <c r="AK778" s="560" t="s">
        <v>63</v>
      </c>
      <c r="AL778" s="561"/>
      <c r="AM778" s="561" t="s">
        <v>64</v>
      </c>
      <c r="AN778" s="561"/>
      <c r="AO778" s="561" t="s">
        <v>65</v>
      </c>
      <c r="AP778" s="562"/>
    </row>
    <row r="779" spans="2:42" ht="19.5" customHeight="1">
      <c r="B779" s="551"/>
      <c r="C779" s="552"/>
      <c r="D779" s="552"/>
      <c r="E779" s="70"/>
      <c r="F779" s="130"/>
      <c r="G779" s="130"/>
      <c r="H779" s="130"/>
      <c r="I779" s="130"/>
      <c r="J779" s="130"/>
      <c r="K779" s="130"/>
      <c r="L779" s="50"/>
      <c r="M779" s="553" t="s">
        <v>48</v>
      </c>
      <c r="N779" s="554"/>
      <c r="O779" s="554"/>
      <c r="P779" s="554"/>
      <c r="Q779" s="555"/>
      <c r="R779" s="525"/>
      <c r="S779" s="525"/>
      <c r="T779" s="525"/>
      <c r="U779" s="559" t="s">
        <v>57</v>
      </c>
      <c r="V779" s="525"/>
      <c r="W779" s="525"/>
      <c r="X779" s="525"/>
      <c r="Y779" s="526"/>
      <c r="Z779" s="526"/>
      <c r="AA779" s="526"/>
      <c r="AB779" s="526"/>
      <c r="AC779" s="526"/>
      <c r="AD779" s="21"/>
      <c r="AE779" s="21"/>
      <c r="AF779" s="21"/>
      <c r="AG779" s="21"/>
      <c r="AH779" s="21"/>
      <c r="AI779" s="21"/>
      <c r="AJ779" s="22"/>
      <c r="AK779" s="474">
        <v>0</v>
      </c>
      <c r="AL779" s="468"/>
      <c r="AM779" s="468">
        <v>4</v>
      </c>
      <c r="AN779" s="468"/>
      <c r="AO779" s="468">
        <v>0</v>
      </c>
      <c r="AP779" s="469"/>
    </row>
    <row r="780" spans="2:42" ht="19.5" customHeight="1">
      <c r="B780" s="551"/>
      <c r="C780" s="552"/>
      <c r="D780" s="552"/>
      <c r="E780" s="70"/>
      <c r="F780" s="130"/>
      <c r="G780" s="130"/>
      <c r="H780" s="130"/>
      <c r="I780" s="130"/>
      <c r="J780" s="130"/>
      <c r="K780" s="130"/>
      <c r="L780" s="50"/>
      <c r="M780" s="553" t="s">
        <v>49</v>
      </c>
      <c r="N780" s="554"/>
      <c r="O780" s="554"/>
      <c r="P780" s="554"/>
      <c r="Q780" s="555"/>
      <c r="R780" s="525"/>
      <c r="S780" s="525"/>
      <c r="T780" s="525"/>
      <c r="U780" s="559" t="s">
        <v>58</v>
      </c>
      <c r="V780" s="525"/>
      <c r="W780" s="525"/>
      <c r="X780" s="525"/>
      <c r="Y780" s="526"/>
      <c r="Z780" s="526"/>
      <c r="AA780" s="526"/>
      <c r="AB780" s="526"/>
      <c r="AC780" s="526"/>
      <c r="AD780" s="21"/>
      <c r="AE780" s="21"/>
      <c r="AF780" s="21"/>
      <c r="AG780" s="21"/>
      <c r="AH780" s="21"/>
      <c r="AI780" s="21"/>
      <c r="AJ780" s="22"/>
      <c r="AK780" s="474">
        <v>1</v>
      </c>
      <c r="AL780" s="468"/>
      <c r="AM780" s="468">
        <v>6</v>
      </c>
      <c r="AN780" s="468"/>
      <c r="AO780" s="468">
        <v>1</v>
      </c>
      <c r="AP780" s="469"/>
    </row>
    <row r="781" spans="2:42" ht="19.5" customHeight="1">
      <c r="B781" s="551"/>
      <c r="C781" s="552"/>
      <c r="D781" s="552"/>
      <c r="E781" s="70"/>
      <c r="F781" s="130"/>
      <c r="G781" s="130"/>
      <c r="H781" s="130"/>
      <c r="I781" s="130"/>
      <c r="J781" s="130"/>
      <c r="K781" s="130"/>
      <c r="L781" s="50"/>
      <c r="M781" s="553" t="s">
        <v>258</v>
      </c>
      <c r="N781" s="554"/>
      <c r="O781" s="554"/>
      <c r="P781" s="554"/>
      <c r="Q781" s="555"/>
      <c r="R781" s="525"/>
      <c r="S781" s="525"/>
      <c r="T781" s="525"/>
      <c r="U781" s="559" t="s">
        <v>59</v>
      </c>
      <c r="V781" s="525"/>
      <c r="W781" s="525"/>
      <c r="X781" s="525"/>
      <c r="Y781" s="526"/>
      <c r="Z781" s="526"/>
      <c r="AA781" s="526"/>
      <c r="AB781" s="526"/>
      <c r="AC781" s="526"/>
      <c r="AD781" s="21"/>
      <c r="AE781" s="21"/>
      <c r="AF781" s="21"/>
      <c r="AG781" s="21"/>
      <c r="AH781" s="21"/>
      <c r="AI781" s="21"/>
      <c r="AJ781" s="22"/>
      <c r="AK781" s="474">
        <v>2</v>
      </c>
      <c r="AL781" s="468"/>
      <c r="AM781" s="468">
        <v>7</v>
      </c>
      <c r="AN781" s="468"/>
      <c r="AO781" s="468">
        <v>2</v>
      </c>
      <c r="AP781" s="469"/>
    </row>
    <row r="782" spans="2:42" ht="19.5" customHeight="1">
      <c r="B782" s="551"/>
      <c r="C782" s="552"/>
      <c r="D782" s="552"/>
      <c r="E782" s="70"/>
      <c r="F782" s="130"/>
      <c r="G782" s="130"/>
      <c r="H782" s="130"/>
      <c r="I782" s="130"/>
      <c r="J782" s="130"/>
      <c r="K782" s="130"/>
      <c r="L782" s="50"/>
      <c r="M782" s="553" t="s">
        <v>50</v>
      </c>
      <c r="N782" s="554"/>
      <c r="O782" s="554"/>
      <c r="P782" s="554"/>
      <c r="Q782" s="555"/>
      <c r="R782" s="525"/>
      <c r="S782" s="525"/>
      <c r="T782" s="525"/>
      <c r="U782" s="525"/>
      <c r="V782" s="525"/>
      <c r="W782" s="525"/>
      <c r="X782" s="525"/>
      <c r="Y782" s="526"/>
      <c r="Z782" s="526"/>
      <c r="AA782" s="526"/>
      <c r="AB782" s="526"/>
      <c r="AC782" s="526"/>
      <c r="AD782" s="21"/>
      <c r="AE782" s="21"/>
      <c r="AF782" s="21"/>
      <c r="AG782" s="21"/>
      <c r="AH782" s="21"/>
      <c r="AI782" s="21"/>
      <c r="AJ782" s="22"/>
      <c r="AK782" s="474"/>
      <c r="AL782" s="468"/>
      <c r="AM782" s="468"/>
      <c r="AN782" s="468"/>
      <c r="AO782" s="468">
        <v>4</v>
      </c>
      <c r="AP782" s="469"/>
    </row>
    <row r="783" spans="2:42" ht="19.5" customHeight="1">
      <c r="B783" s="551"/>
      <c r="C783" s="552"/>
      <c r="D783" s="552"/>
      <c r="E783" s="70"/>
      <c r="F783" s="130"/>
      <c r="G783" s="130"/>
      <c r="H783" s="130"/>
      <c r="I783" s="130"/>
      <c r="J783" s="130"/>
      <c r="K783" s="130"/>
      <c r="L783" s="50"/>
      <c r="M783" s="556"/>
      <c r="N783" s="554"/>
      <c r="O783" s="554"/>
      <c r="P783" s="554"/>
      <c r="Q783" s="555"/>
      <c r="R783" s="525"/>
      <c r="S783" s="525"/>
      <c r="T783" s="525"/>
      <c r="U783" s="525"/>
      <c r="V783" s="525"/>
      <c r="W783" s="525"/>
      <c r="X783" s="525"/>
      <c r="Y783" s="526"/>
      <c r="Z783" s="526"/>
      <c r="AA783" s="526"/>
      <c r="AB783" s="526"/>
      <c r="AC783" s="526"/>
      <c r="AD783" s="21"/>
      <c r="AE783" s="21"/>
      <c r="AF783" s="21"/>
      <c r="AG783" s="21"/>
      <c r="AH783" s="21"/>
      <c r="AI783" s="21"/>
      <c r="AJ783" s="22"/>
      <c r="AK783" s="474"/>
      <c r="AL783" s="468"/>
      <c r="AM783" s="468"/>
      <c r="AN783" s="468"/>
      <c r="AO783" s="468">
        <v>5</v>
      </c>
      <c r="AP783" s="469"/>
    </row>
    <row r="784" spans="2:42" ht="19.5" customHeight="1">
      <c r="B784" s="551"/>
      <c r="C784" s="552"/>
      <c r="D784" s="552"/>
      <c r="E784" s="70"/>
      <c r="F784" s="130"/>
      <c r="G784" s="130"/>
      <c r="H784" s="130"/>
      <c r="I784" s="130"/>
      <c r="J784" s="130"/>
      <c r="K784" s="130"/>
      <c r="L784" s="50"/>
      <c r="M784" s="553"/>
      <c r="N784" s="554"/>
      <c r="O784" s="554"/>
      <c r="P784" s="554"/>
      <c r="Q784" s="555"/>
      <c r="R784" s="525"/>
      <c r="S784" s="525"/>
      <c r="T784" s="525"/>
      <c r="U784" s="525"/>
      <c r="V784" s="525"/>
      <c r="W784" s="525"/>
      <c r="X784" s="525"/>
      <c r="Y784" s="526"/>
      <c r="Z784" s="526"/>
      <c r="AA784" s="526"/>
      <c r="AB784" s="526"/>
      <c r="AC784" s="526"/>
      <c r="AD784" s="21"/>
      <c r="AE784" s="21"/>
      <c r="AF784" s="21"/>
      <c r="AG784" s="21"/>
      <c r="AH784" s="21"/>
      <c r="AI784" s="21"/>
      <c r="AJ784" s="22"/>
      <c r="AK784" s="474"/>
      <c r="AL784" s="468"/>
      <c r="AM784" s="468"/>
      <c r="AN784" s="468"/>
      <c r="AO784" s="468"/>
      <c r="AP784" s="469"/>
    </row>
    <row r="785" spans="2:42" ht="19.5" customHeight="1">
      <c r="B785" s="540" t="s">
        <v>2</v>
      </c>
      <c r="C785" s="541"/>
      <c r="D785" s="541"/>
      <c r="E785" s="71"/>
      <c r="F785" s="66"/>
      <c r="G785" s="66"/>
      <c r="H785" s="66"/>
      <c r="I785" s="66"/>
      <c r="J785" s="66"/>
      <c r="K785" s="66"/>
      <c r="L785" s="67"/>
      <c r="M785" s="542" t="s">
        <v>51</v>
      </c>
      <c r="N785" s="543"/>
      <c r="O785" s="543"/>
      <c r="P785" s="543"/>
      <c r="Q785" s="544"/>
      <c r="R785" s="545"/>
      <c r="S785" s="545"/>
      <c r="T785" s="545"/>
      <c r="U785" s="545"/>
      <c r="V785" s="545"/>
      <c r="W785" s="545"/>
      <c r="X785" s="545"/>
      <c r="Y785" s="546"/>
      <c r="Z785" s="546"/>
      <c r="AA785" s="546"/>
      <c r="AB785" s="546"/>
      <c r="AC785" s="546"/>
      <c r="AD785" s="23"/>
      <c r="AE785" s="23"/>
      <c r="AF785" s="23"/>
      <c r="AG785" s="23"/>
      <c r="AH785" s="23"/>
      <c r="AI785" s="23"/>
      <c r="AJ785" s="24"/>
      <c r="AK785" s="547"/>
      <c r="AL785" s="527"/>
      <c r="AM785" s="527"/>
      <c r="AN785" s="527"/>
      <c r="AO785" s="527"/>
      <c r="AP785" s="528"/>
    </row>
    <row r="786" spans="2:42" ht="12" customHeight="1">
      <c r="B786" s="68" t="s">
        <v>17</v>
      </c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69"/>
      <c r="AD786" s="9"/>
      <c r="AE786" s="86"/>
      <c r="AF786" s="86"/>
      <c r="AG786" s="86"/>
      <c r="AH786" s="86"/>
      <c r="AI786" s="86"/>
      <c r="AJ786" s="86"/>
      <c r="AK786" s="86"/>
      <c r="AL786" s="86"/>
      <c r="AM786" s="86"/>
      <c r="AN786" s="86"/>
      <c r="AO786" s="86"/>
      <c r="AP786" s="215"/>
    </row>
    <row r="787" spans="2:42" ht="12" customHeight="1">
      <c r="B787" s="11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12"/>
      <c r="AD787" s="11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216"/>
    </row>
    <row r="788" spans="2:42" ht="12" customHeight="1">
      <c r="B788" s="1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12"/>
      <c r="AD788" s="11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216"/>
    </row>
    <row r="789" spans="2:42" ht="12" customHeight="1">
      <c r="B789" s="11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12"/>
      <c r="AD789" s="11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216"/>
    </row>
    <row r="790" spans="2:42" ht="12" customHeight="1">
      <c r="B790" s="1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12"/>
      <c r="AD790" s="11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216"/>
    </row>
    <row r="791" spans="2:42" ht="12" customHeight="1">
      <c r="B791" s="11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12"/>
      <c r="AD791" s="11"/>
      <c r="AE791" s="4"/>
      <c r="AF791" s="4"/>
      <c r="AG791" s="4"/>
      <c r="AH791" s="4"/>
      <c r="AI791" s="4"/>
      <c r="AO791" s="4"/>
      <c r="AP791" s="216"/>
    </row>
    <row r="792" spans="2:42" ht="12" customHeight="1">
      <c r="B792" s="11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12"/>
      <c r="AD792" s="11"/>
      <c r="AE792" s="4"/>
      <c r="AF792" s="4"/>
      <c r="AG792" s="4"/>
      <c r="AH792" s="4"/>
      <c r="AI792" s="4"/>
      <c r="AO792" s="4"/>
      <c r="AP792" s="216"/>
    </row>
    <row r="793" spans="2:42" ht="10.5">
      <c r="B793" s="10"/>
      <c r="C793" s="128"/>
      <c r="D793" s="128"/>
      <c r="E793" s="128"/>
      <c r="F793" s="128"/>
      <c r="G793" s="128"/>
      <c r="H793" s="128"/>
      <c r="I793" s="128"/>
      <c r="J793" s="128"/>
      <c r="K793" s="128"/>
      <c r="L793" s="128"/>
      <c r="M793" s="128"/>
      <c r="N793" s="128"/>
      <c r="O793" s="128"/>
      <c r="P793" s="128"/>
      <c r="Q793" s="128"/>
      <c r="R793" s="128"/>
      <c r="S793" s="128"/>
      <c r="T793" s="128"/>
      <c r="U793" s="128"/>
      <c r="V793" s="128"/>
      <c r="W793" s="128"/>
      <c r="X793" s="128"/>
      <c r="Y793" s="128"/>
      <c r="Z793" s="128"/>
      <c r="AA793" s="128"/>
      <c r="AB793" s="128"/>
      <c r="AC793" s="129"/>
      <c r="AD793" s="11"/>
      <c r="AE793" s="4"/>
      <c r="AF793" s="4"/>
      <c r="AG793" s="4"/>
      <c r="AH793" s="4"/>
      <c r="AI793" s="4"/>
      <c r="AO793" s="209"/>
      <c r="AP793" s="217"/>
    </row>
    <row r="794" spans="2:42" ht="10.5">
      <c r="B794" s="557" t="s">
        <v>33</v>
      </c>
      <c r="C794" s="449"/>
      <c r="D794" s="558"/>
      <c r="E794" s="558"/>
      <c r="F794" s="558"/>
      <c r="G794" s="449" t="s">
        <v>34</v>
      </c>
      <c r="H794" s="449"/>
      <c r="I794" s="449"/>
      <c r="J794" s="449" t="s">
        <v>34</v>
      </c>
      <c r="K794" s="449"/>
      <c r="L794" s="449"/>
      <c r="M794" s="449" t="s">
        <v>35</v>
      </c>
      <c r="N794" s="449"/>
      <c r="O794" s="449"/>
      <c r="P794" s="449"/>
      <c r="Q794" s="449"/>
      <c r="R794" s="449"/>
      <c r="S794" s="449"/>
      <c r="T794" s="449"/>
      <c r="U794" s="449"/>
      <c r="V794" s="449" t="s">
        <v>36</v>
      </c>
      <c r="W794" s="449"/>
      <c r="X794" s="449"/>
      <c r="Y794" s="449" t="s">
        <v>37</v>
      </c>
      <c r="Z794" s="449"/>
      <c r="AA794" s="449"/>
      <c r="AB794" s="449" t="s">
        <v>38</v>
      </c>
      <c r="AC794" s="449"/>
      <c r="AD794" s="449"/>
      <c r="AE794" s="449" t="s">
        <v>39</v>
      </c>
      <c r="AF794" s="449"/>
      <c r="AG794" s="449"/>
      <c r="AH794" s="449" t="s">
        <v>41</v>
      </c>
      <c r="AI794" s="449"/>
      <c r="AJ794" s="449"/>
      <c r="AK794" s="449" t="s">
        <v>40</v>
      </c>
      <c r="AL794" s="449"/>
      <c r="AM794" s="449"/>
      <c r="AN794" s="449" t="s">
        <v>66</v>
      </c>
      <c r="AO794" s="449"/>
      <c r="AP794" s="452"/>
    </row>
    <row r="795" spans="2:42" ht="10.5">
      <c r="B795" s="9"/>
      <c r="C795" s="87"/>
      <c r="D795" s="9"/>
      <c r="E795" s="86"/>
      <c r="F795" s="87"/>
      <c r="G795" s="9"/>
      <c r="H795" s="86"/>
      <c r="I795" s="87"/>
      <c r="J795" s="9"/>
      <c r="K795" s="86"/>
      <c r="L795" s="87"/>
      <c r="M795" s="9"/>
      <c r="N795" s="86"/>
      <c r="O795" s="87"/>
      <c r="P795" s="9"/>
      <c r="Q795" s="86"/>
      <c r="R795" s="87"/>
      <c r="S795" s="9"/>
      <c r="T795" s="86"/>
      <c r="U795" s="87"/>
      <c r="V795" s="9"/>
      <c r="W795" s="86"/>
      <c r="X795" s="87"/>
      <c r="Y795" s="9"/>
      <c r="Z795" s="86"/>
      <c r="AA795" s="87"/>
      <c r="AB795" s="9"/>
      <c r="AC795" s="86"/>
      <c r="AD795" s="87"/>
      <c r="AE795" s="9"/>
      <c r="AF795" s="86"/>
      <c r="AG795" s="87"/>
      <c r="AH795" s="9"/>
      <c r="AI795" s="86"/>
      <c r="AJ795" s="87"/>
      <c r="AK795" s="9"/>
      <c r="AL795" s="86"/>
      <c r="AM795" s="87"/>
      <c r="AN795" s="453">
        <f>AN738+1</f>
        <v>14</v>
      </c>
      <c r="AO795" s="454"/>
      <c r="AP795" s="455"/>
    </row>
    <row r="796" spans="2:42" ht="10.5">
      <c r="B796" s="11"/>
      <c r="C796" s="12"/>
      <c r="D796" s="11"/>
      <c r="E796" s="4"/>
      <c r="F796" s="12"/>
      <c r="G796" s="11"/>
      <c r="H796" s="4"/>
      <c r="I796" s="12"/>
      <c r="J796" s="11"/>
      <c r="K796" s="4"/>
      <c r="L796" s="12"/>
      <c r="M796" s="11"/>
      <c r="N796" s="4"/>
      <c r="O796" s="12"/>
      <c r="P796" s="11"/>
      <c r="Q796" s="4"/>
      <c r="R796" s="12"/>
      <c r="S796" s="11"/>
      <c r="T796" s="4"/>
      <c r="U796" s="12"/>
      <c r="V796" s="11"/>
      <c r="W796" s="4"/>
      <c r="X796" s="12"/>
      <c r="Y796" s="11"/>
      <c r="Z796" s="4"/>
      <c r="AA796" s="12"/>
      <c r="AB796" s="11"/>
      <c r="AC796" s="4"/>
      <c r="AD796" s="12"/>
      <c r="AE796" s="11"/>
      <c r="AF796" s="4"/>
      <c r="AG796" s="12"/>
      <c r="AH796" s="11"/>
      <c r="AI796" s="4"/>
      <c r="AJ796" s="12"/>
      <c r="AK796" s="11"/>
      <c r="AL796" s="4"/>
      <c r="AM796" s="12"/>
      <c r="AN796" s="456"/>
      <c r="AO796" s="457"/>
      <c r="AP796" s="458"/>
    </row>
    <row r="797" spans="2:42" ht="10.5">
      <c r="B797" s="11"/>
      <c r="C797" s="12"/>
      <c r="D797" s="11"/>
      <c r="E797" s="4"/>
      <c r="F797" s="12"/>
      <c r="G797" s="11"/>
      <c r="H797" s="4"/>
      <c r="I797" s="12"/>
      <c r="J797" s="11"/>
      <c r="K797" s="4"/>
      <c r="L797" s="12"/>
      <c r="M797" s="11"/>
      <c r="N797" s="4"/>
      <c r="O797" s="12"/>
      <c r="P797" s="11"/>
      <c r="Q797" s="4"/>
      <c r="R797" s="12"/>
      <c r="S797" s="11"/>
      <c r="T797" s="4"/>
      <c r="U797" s="12"/>
      <c r="V797" s="11"/>
      <c r="W797" s="4"/>
      <c r="X797" s="12"/>
      <c r="Y797" s="11"/>
      <c r="Z797" s="4"/>
      <c r="AA797" s="12"/>
      <c r="AB797" s="11"/>
      <c r="AC797" s="4"/>
      <c r="AD797" s="12"/>
      <c r="AE797" s="11"/>
      <c r="AF797" s="4"/>
      <c r="AG797" s="12"/>
      <c r="AH797" s="11"/>
      <c r="AI797" s="4"/>
      <c r="AJ797" s="12"/>
      <c r="AK797" s="11"/>
      <c r="AL797" s="4"/>
      <c r="AM797" s="12"/>
      <c r="AN797" s="456"/>
      <c r="AO797" s="457"/>
      <c r="AP797" s="458"/>
    </row>
    <row r="798" spans="2:42" ht="10.5">
      <c r="B798" s="10"/>
      <c r="C798" s="129"/>
      <c r="D798" s="10"/>
      <c r="E798" s="128"/>
      <c r="F798" s="129"/>
      <c r="G798" s="10"/>
      <c r="H798" s="128"/>
      <c r="I798" s="129"/>
      <c r="J798" s="10"/>
      <c r="K798" s="128"/>
      <c r="L798" s="129"/>
      <c r="M798" s="10"/>
      <c r="N798" s="128"/>
      <c r="O798" s="129"/>
      <c r="P798" s="10"/>
      <c r="Q798" s="128"/>
      <c r="R798" s="129"/>
      <c r="S798" s="10"/>
      <c r="T798" s="128"/>
      <c r="U798" s="129"/>
      <c r="V798" s="10"/>
      <c r="W798" s="128"/>
      <c r="X798" s="129"/>
      <c r="Y798" s="10"/>
      <c r="Z798" s="128"/>
      <c r="AA798" s="129"/>
      <c r="AB798" s="10"/>
      <c r="AC798" s="128"/>
      <c r="AD798" s="129"/>
      <c r="AE798" s="10"/>
      <c r="AF798" s="128"/>
      <c r="AG798" s="129"/>
      <c r="AH798" s="10"/>
      <c r="AI798" s="128"/>
      <c r="AJ798" s="129"/>
      <c r="AK798" s="10"/>
      <c r="AL798" s="128"/>
      <c r="AM798" s="129"/>
      <c r="AN798" s="459"/>
      <c r="AO798" s="460"/>
      <c r="AP798" s="461"/>
    </row>
    <row r="799" ht="12" customHeight="1"/>
    <row r="800" spans="2:42" ht="12" customHeight="1">
      <c r="B800" s="1" t="str">
        <f>+"-kwd-"&amp;E811&amp;G811&amp;I811&amp;K811&amp;M811&amp;O811&amp;Q811&amp;"-"&amp;V811&amp;X811&amp;Z811&amp;AB811&amp;AD811&amp;","&amp;U803&amp;W803&amp;Y803&amp;AA803&amp;AC803&amp;AE803&amp;AG803&amp;","&amp;V812&amp;","&amp;Y826</f>
        <v>-kwd--,1234567,,0</v>
      </c>
      <c r="AJ800" s="25" t="s">
        <v>67</v>
      </c>
      <c r="AK800" s="26"/>
      <c r="AL800" s="26"/>
      <c r="AM800" s="26"/>
      <c r="AN800" s="26"/>
      <c r="AO800" s="26"/>
      <c r="AP800" s="27"/>
    </row>
    <row r="801" spans="36:42" ht="12" customHeight="1">
      <c r="AJ801" s="487" t="s">
        <v>208</v>
      </c>
      <c r="AK801" s="13"/>
      <c r="AL801" s="13"/>
      <c r="AM801" s="13"/>
      <c r="AN801" s="13"/>
      <c r="AO801" s="13"/>
      <c r="AP801" s="28"/>
    </row>
    <row r="802" spans="4:42" ht="12" customHeight="1" thickBot="1">
      <c r="D802" s="607" t="s">
        <v>25</v>
      </c>
      <c r="E802" s="607"/>
      <c r="F802" s="607"/>
      <c r="G802" s="607"/>
      <c r="H802" s="607"/>
      <c r="I802" s="607"/>
      <c r="J802" s="607"/>
      <c r="K802" s="607"/>
      <c r="L802" s="607"/>
      <c r="AJ802" s="488"/>
      <c r="AK802" s="29"/>
      <c r="AL802" s="29"/>
      <c r="AM802" s="29"/>
      <c r="AN802" s="29"/>
      <c r="AO802" s="29"/>
      <c r="AP802" s="30"/>
    </row>
    <row r="803" spans="4:42" ht="21" customHeight="1" thickBot="1" thickTop="1">
      <c r="D803" s="608"/>
      <c r="E803" s="608"/>
      <c r="F803" s="608"/>
      <c r="G803" s="608"/>
      <c r="H803" s="608"/>
      <c r="I803" s="608"/>
      <c r="J803" s="608"/>
      <c r="K803" s="608"/>
      <c r="L803" s="608"/>
      <c r="Q803" s="609" t="s">
        <v>254</v>
      </c>
      <c r="R803" s="610"/>
      <c r="S803" s="610"/>
      <c r="T803" s="611"/>
      <c r="U803" s="612" t="str">
        <f>IF('基本情報入力欄'!$D$15="","",MID('基本情報入力欄'!$D$15,1,1))</f>
        <v>1</v>
      </c>
      <c r="V803" s="600"/>
      <c r="W803" s="599" t="str">
        <f>IF('基本情報入力欄'!$D$15="","",MID('基本情報入力欄'!$D$15,2,1))</f>
        <v>2</v>
      </c>
      <c r="X803" s="600"/>
      <c r="Y803" s="599" t="str">
        <f>IF('基本情報入力欄'!$D$15="","",MID('基本情報入力欄'!$D$15,3,1))</f>
        <v>3</v>
      </c>
      <c r="Z803" s="600"/>
      <c r="AA803" s="599" t="str">
        <f>IF('基本情報入力欄'!$D$15="","",MID('基本情報入力欄'!$D$15,4,1))</f>
        <v>4</v>
      </c>
      <c r="AB803" s="600"/>
      <c r="AC803" s="599" t="str">
        <f>IF('基本情報入力欄'!$D$15="","",MID('基本情報入力欄'!$D$15,5,1))</f>
        <v>5</v>
      </c>
      <c r="AD803" s="600"/>
      <c r="AE803" s="599" t="str">
        <f>IF('基本情報入力欄'!$D$15="","",MID('基本情報入力欄'!$D$15,6,1))</f>
        <v>6</v>
      </c>
      <c r="AF803" s="600"/>
      <c r="AG803" s="599" t="str">
        <f>IF('基本情報入力欄'!$D$15="","",MID('基本情報入力欄'!$D$15,7,1))</f>
        <v>7</v>
      </c>
      <c r="AH803" s="643"/>
      <c r="AI803" s="75" t="s">
        <v>15</v>
      </c>
      <c r="AJ803" s="254"/>
      <c r="AK803" s="254"/>
      <c r="AL803" s="7"/>
      <c r="AM803" s="535">
        <f>'基本情報入力欄'!$D$12</f>
        <v>42551</v>
      </c>
      <c r="AN803" s="536"/>
      <c r="AO803" s="536"/>
      <c r="AP803" s="537"/>
    </row>
    <row r="804" spans="2:42" ht="13.5" customHeight="1" thickTop="1">
      <c r="B804" s="604" t="s">
        <v>110</v>
      </c>
      <c r="C804" s="604"/>
      <c r="D804" s="604"/>
      <c r="E804" s="604"/>
      <c r="F804" s="604"/>
      <c r="G804" s="604"/>
      <c r="H804" s="604"/>
      <c r="I804" s="604"/>
      <c r="J804" s="604"/>
      <c r="K804" s="604"/>
      <c r="L804" s="604"/>
      <c r="M804" s="604"/>
      <c r="N804" s="604"/>
      <c r="O804" s="604"/>
      <c r="Q804" s="605" t="s">
        <v>8</v>
      </c>
      <c r="R804" s="606"/>
      <c r="S804" s="606"/>
      <c r="T804" s="5"/>
      <c r="U804" s="200" t="str">
        <f>IF('基本情報入力欄'!$D$16="","",'基本情報入力欄'!$D$16)</f>
        <v>332-0012</v>
      </c>
      <c r="V804" s="200"/>
      <c r="W804" s="200"/>
      <c r="X804" s="200"/>
      <c r="Y804" s="200"/>
      <c r="Z804" s="200"/>
      <c r="AA804" s="200"/>
      <c r="AB804" s="200"/>
      <c r="AC804" s="200"/>
      <c r="AD804" s="200"/>
      <c r="AE804" s="200"/>
      <c r="AF804" s="200"/>
      <c r="AG804" s="200"/>
      <c r="AH804" s="200"/>
      <c r="AI804" s="200"/>
      <c r="AJ804" s="200"/>
      <c r="AK804" s="200"/>
      <c r="AL804" s="200"/>
      <c r="AM804" s="200"/>
      <c r="AN804" s="200"/>
      <c r="AO804" s="200"/>
      <c r="AP804" s="202"/>
    </row>
    <row r="805" spans="2:42" ht="12" customHeight="1">
      <c r="B805" s="604"/>
      <c r="C805" s="604"/>
      <c r="D805" s="604"/>
      <c r="E805" s="604"/>
      <c r="F805" s="604"/>
      <c r="G805" s="604"/>
      <c r="H805" s="604"/>
      <c r="I805" s="604"/>
      <c r="J805" s="604"/>
      <c r="K805" s="604"/>
      <c r="L805" s="604"/>
      <c r="M805" s="604"/>
      <c r="N805" s="604"/>
      <c r="O805" s="604"/>
      <c r="Q805" s="450" t="s">
        <v>9</v>
      </c>
      <c r="R805" s="451"/>
      <c r="S805" s="451"/>
      <c r="T805" s="4"/>
      <c r="U805" s="201" t="str">
        <f>IF('基本情報入力欄'!$D$17="","",'基本情報入力欄'!$D$17)</f>
        <v>埼玉県川口市本町４－１１－６</v>
      </c>
      <c r="V805" s="201"/>
      <c r="W805" s="201"/>
      <c r="X805" s="201"/>
      <c r="Y805" s="201"/>
      <c r="Z805" s="201"/>
      <c r="AA805" s="201"/>
      <c r="AB805" s="201"/>
      <c r="AC805" s="201"/>
      <c r="AD805" s="201"/>
      <c r="AE805" s="201"/>
      <c r="AF805" s="201"/>
      <c r="AG805" s="201"/>
      <c r="AH805" s="201"/>
      <c r="AI805" s="201"/>
      <c r="AJ805" s="201"/>
      <c r="AK805" s="201"/>
      <c r="AL805" s="201"/>
      <c r="AM805" s="201"/>
      <c r="AN805" s="201"/>
      <c r="AO805" s="201"/>
      <c r="AP805" s="203"/>
    </row>
    <row r="806" spans="17:42" ht="12" customHeight="1">
      <c r="Q806" s="450" t="s">
        <v>10</v>
      </c>
      <c r="R806" s="451"/>
      <c r="S806" s="451"/>
      <c r="T806" s="4"/>
      <c r="U806" s="293" t="str">
        <f>IF('基本情報入力欄'!$D$18="","",'基本情報入力欄'!$D$18)</f>
        <v>川口土木建築工業株式会社</v>
      </c>
      <c r="V806" s="293"/>
      <c r="W806" s="293"/>
      <c r="X806" s="293"/>
      <c r="Y806" s="293"/>
      <c r="Z806" s="293"/>
      <c r="AA806" s="293"/>
      <c r="AB806" s="293"/>
      <c r="AC806" s="293"/>
      <c r="AD806" s="293"/>
      <c r="AE806" s="293"/>
      <c r="AF806" s="293"/>
      <c r="AG806" s="293"/>
      <c r="AH806" s="293"/>
      <c r="AI806" s="293"/>
      <c r="AJ806" s="293"/>
      <c r="AK806" s="293"/>
      <c r="AL806" s="293"/>
      <c r="AM806" s="293"/>
      <c r="AN806" s="201" t="s">
        <v>137</v>
      </c>
      <c r="AO806" s="201"/>
      <c r="AP806" s="203"/>
    </row>
    <row r="807" spans="17:42" ht="12" customHeight="1">
      <c r="Q807" s="450"/>
      <c r="R807" s="451"/>
      <c r="S807" s="451"/>
      <c r="T807" s="4"/>
      <c r="U807" s="293"/>
      <c r="V807" s="293"/>
      <c r="W807" s="293"/>
      <c r="X807" s="293"/>
      <c r="Y807" s="293"/>
      <c r="Z807" s="293"/>
      <c r="AA807" s="293"/>
      <c r="AB807" s="293"/>
      <c r="AC807" s="293"/>
      <c r="AD807" s="293"/>
      <c r="AE807" s="293"/>
      <c r="AF807" s="293"/>
      <c r="AG807" s="293"/>
      <c r="AH807" s="293"/>
      <c r="AI807" s="293"/>
      <c r="AJ807" s="293"/>
      <c r="AK807" s="293"/>
      <c r="AL807" s="293"/>
      <c r="AM807" s="293"/>
      <c r="AN807" s="201"/>
      <c r="AO807" s="201"/>
      <c r="AP807" s="203"/>
    </row>
    <row r="808" spans="2:42" ht="12" customHeight="1">
      <c r="B808" s="91" t="s">
        <v>26</v>
      </c>
      <c r="Q808" s="450" t="s">
        <v>11</v>
      </c>
      <c r="R808" s="451"/>
      <c r="S808" s="451"/>
      <c r="T808" s="4"/>
      <c r="U808" s="201" t="str">
        <f>IF('基本情報入力欄'!$D$19="","",'基本情報入力欄'!$D$19)</f>
        <v>代表太郎</v>
      </c>
      <c r="V808" s="201"/>
      <c r="W808" s="201"/>
      <c r="X808" s="201"/>
      <c r="Y808" s="201"/>
      <c r="Z808" s="201"/>
      <c r="AA808" s="201"/>
      <c r="AB808" s="201"/>
      <c r="AC808" s="201"/>
      <c r="AD808" s="201"/>
      <c r="AE808" s="201"/>
      <c r="AF808" s="201"/>
      <c r="AG808" s="201"/>
      <c r="AH808" s="201"/>
      <c r="AI808" s="201"/>
      <c r="AJ808" s="201"/>
      <c r="AK808" s="201"/>
      <c r="AL808" s="201"/>
      <c r="AM808" s="201"/>
      <c r="AN808" s="201"/>
      <c r="AO808" s="201"/>
      <c r="AP808" s="203"/>
    </row>
    <row r="809" spans="17:42" ht="12" customHeight="1">
      <c r="Q809" s="450" t="s">
        <v>13</v>
      </c>
      <c r="R809" s="451"/>
      <c r="S809" s="451"/>
      <c r="T809" s="4"/>
      <c r="U809" s="201" t="str">
        <f>IF('基本情報入力欄'!$D$20="","",'基本情報入力欄'!$D$20)</f>
        <v>048-224-5111</v>
      </c>
      <c r="V809" s="201"/>
      <c r="W809" s="201"/>
      <c r="X809" s="201"/>
      <c r="Y809" s="201"/>
      <c r="Z809" s="201"/>
      <c r="AA809" s="489" t="s">
        <v>14</v>
      </c>
      <c r="AB809" s="489"/>
      <c r="AC809" s="489"/>
      <c r="AD809" s="201"/>
      <c r="AE809" s="201" t="str">
        <f>IF('基本情報入力欄'!$D$21="","",'基本情報入力欄'!$D$21)</f>
        <v>048-224-5118</v>
      </c>
      <c r="AF809" s="201"/>
      <c r="AG809" s="201"/>
      <c r="AH809" s="201"/>
      <c r="AI809" s="201"/>
      <c r="AJ809" s="201"/>
      <c r="AK809" s="201"/>
      <c r="AL809" s="201"/>
      <c r="AM809" s="201"/>
      <c r="AN809" s="201"/>
      <c r="AO809" s="201"/>
      <c r="AP809" s="203"/>
    </row>
    <row r="810" spans="2:42" ht="12" customHeight="1" thickBot="1">
      <c r="B810" s="649" t="s">
        <v>261</v>
      </c>
      <c r="C810" s="649"/>
      <c r="Q810" s="450"/>
      <c r="R810" s="451"/>
      <c r="S810" s="451"/>
      <c r="T810" s="4"/>
      <c r="U810" s="201"/>
      <c r="V810" s="201"/>
      <c r="W810" s="201"/>
      <c r="X810" s="201"/>
      <c r="Y810" s="201"/>
      <c r="Z810" s="201"/>
      <c r="AA810" s="201"/>
      <c r="AB810" s="201"/>
      <c r="AC810" s="201"/>
      <c r="AD810" s="201"/>
      <c r="AE810" s="201"/>
      <c r="AF810" s="201"/>
      <c r="AG810" s="201"/>
      <c r="AH810" s="201"/>
      <c r="AI810" s="201"/>
      <c r="AJ810" s="201"/>
      <c r="AK810" s="201"/>
      <c r="AL810" s="201"/>
      <c r="AM810" s="201"/>
      <c r="AN810" s="440" t="s">
        <v>210</v>
      </c>
      <c r="AO810" s="440"/>
      <c r="AP810" s="441"/>
    </row>
    <row r="811" spans="2:42" ht="17.25" customHeight="1" thickTop="1">
      <c r="B811" s="268">
        <f>IF('請求入力欄'!$D809="","",MID('請求入力欄'!$D809,1,1))</f>
      </c>
      <c r="C811" s="269">
        <f>IF('請求入力欄'!$D809="","",MID('請求入力欄'!$D809,2,1))</f>
      </c>
      <c r="D811" s="270">
        <f>IF('請求入力欄'!$D809="","",MID('請求入力欄'!$D809,3,1))</f>
      </c>
      <c r="E811" s="603">
        <f>IF('請求入力欄'!$D809="","",MID('請求入力欄'!$D809,4,1))</f>
      </c>
      <c r="F811" s="603"/>
      <c r="G811" s="603">
        <f>IF('請求入力欄'!$D809="","",MID('請求入力欄'!$D809,5,1))</f>
      </c>
      <c r="H811" s="603"/>
      <c r="I811" s="603">
        <f>IF('請求入力欄'!$D809="","",MID('請求入力欄'!$D809,6,1))</f>
      </c>
      <c r="J811" s="603"/>
      <c r="K811" s="603">
        <f>IF('請求入力欄'!$D809="","",MID('請求入力欄'!$D809,7,1))</f>
      </c>
      <c r="L811" s="603"/>
      <c r="M811" s="603">
        <f>IF('請求入力欄'!$D809="","",MID('請求入力欄'!$D809,8,1))</f>
      </c>
      <c r="N811" s="603"/>
      <c r="O811" s="603">
        <f>IF('請求入力欄'!$D809="","",MID('請求入力欄'!$D809,9,1))</f>
      </c>
      <c r="P811" s="603"/>
      <c r="Q811" s="475">
        <f>IF('請求入力欄'!$D809="","",MID('請求入力欄'!$D809,10,1))</f>
      </c>
      <c r="R811" s="476"/>
      <c r="S811" s="92" t="s">
        <v>4</v>
      </c>
      <c r="T811" s="131"/>
      <c r="U811" s="49"/>
      <c r="V811" s="516">
        <f>IF('請求入力欄'!$D811="","",MID('請求入力欄'!$K811,1,1))</f>
      </c>
      <c r="W811" s="517"/>
      <c r="X811" s="517">
        <f>IF('請求入力欄'!$D811="","",MID('請求入力欄'!$K811,2,1))</f>
      </c>
      <c r="Y811" s="517"/>
      <c r="Z811" s="517">
        <f>IF('請求入力欄'!$D811="","",MID('請求入力欄'!$K811,3,1))</f>
      </c>
      <c r="AA811" s="517"/>
      <c r="AB811" s="517">
        <f>IF('請求入力欄'!$D811="","",MID('請求入力欄'!$K811,4,1))</f>
      </c>
      <c r="AC811" s="517"/>
      <c r="AD811" s="517">
        <f>IF('請求入力欄'!$D811="","",MID('請求入力欄'!$K811,5,1))</f>
      </c>
      <c r="AE811" s="518"/>
      <c r="AF811" s="519" t="s">
        <v>0</v>
      </c>
      <c r="AG811" s="520"/>
      <c r="AH811" s="520"/>
      <c r="AI811" s="521"/>
      <c r="AJ811" s="462">
        <f>'請求入力欄'!O836</f>
        <v>0</v>
      </c>
      <c r="AK811" s="463"/>
      <c r="AL811" s="463"/>
      <c r="AM811" s="463"/>
      <c r="AN811" s="463"/>
      <c r="AO811" s="463"/>
      <c r="AP811" s="464"/>
    </row>
    <row r="812" spans="2:42" ht="17.25" customHeight="1">
      <c r="B812" s="36" t="s">
        <v>5</v>
      </c>
      <c r="C812" s="477">
        <f>'請求入力欄'!D810</f>
        <v>0</v>
      </c>
      <c r="D812" s="477"/>
      <c r="E812" s="477"/>
      <c r="F812" s="477"/>
      <c r="G812" s="477"/>
      <c r="H812" s="477"/>
      <c r="I812" s="477"/>
      <c r="J812" s="477"/>
      <c r="K812" s="477"/>
      <c r="L812" s="477"/>
      <c r="M812" s="477"/>
      <c r="N812" s="477"/>
      <c r="O812" s="477"/>
      <c r="P812" s="477"/>
      <c r="Q812" s="477"/>
      <c r="R812" s="478"/>
      <c r="S812" s="481" t="s">
        <v>211</v>
      </c>
      <c r="T812" s="482"/>
      <c r="U812" s="483"/>
      <c r="V812" s="638">
        <f>IF('請求入力欄'!D812=0,"",'請求入力欄'!D812)</f>
      </c>
      <c r="W812" s="638"/>
      <c r="X812" s="638"/>
      <c r="Y812" s="638"/>
      <c r="Z812" s="638"/>
      <c r="AA812" s="638"/>
      <c r="AB812" s="638"/>
      <c r="AC812" s="638"/>
      <c r="AD812" s="638"/>
      <c r="AE812" s="639"/>
      <c r="AF812" s="522" t="s">
        <v>1</v>
      </c>
      <c r="AG812" s="523"/>
      <c r="AH812" s="523"/>
      <c r="AI812" s="524"/>
      <c r="AJ812" s="501">
        <f>'請求入力欄'!D823</f>
        <v>0</v>
      </c>
      <c r="AK812" s="502"/>
      <c r="AL812" s="502"/>
      <c r="AM812" s="502"/>
      <c r="AN812" s="502"/>
      <c r="AO812" s="502"/>
      <c r="AP812" s="503"/>
    </row>
    <row r="813" spans="2:42" ht="10.5" customHeight="1">
      <c r="B813" s="37"/>
      <c r="C813" s="479"/>
      <c r="D813" s="479"/>
      <c r="E813" s="479"/>
      <c r="F813" s="479"/>
      <c r="G813" s="479"/>
      <c r="H813" s="479"/>
      <c r="I813" s="479"/>
      <c r="J813" s="479"/>
      <c r="K813" s="479"/>
      <c r="L813" s="479"/>
      <c r="M813" s="479"/>
      <c r="N813" s="479"/>
      <c r="O813" s="479"/>
      <c r="P813" s="479"/>
      <c r="Q813" s="479"/>
      <c r="R813" s="480"/>
      <c r="S813" s="484"/>
      <c r="T813" s="485"/>
      <c r="U813" s="486"/>
      <c r="V813" s="640"/>
      <c r="W813" s="640"/>
      <c r="X813" s="640"/>
      <c r="Y813" s="640"/>
      <c r="Z813" s="640"/>
      <c r="AA813" s="640"/>
      <c r="AB813" s="640"/>
      <c r="AC813" s="640"/>
      <c r="AD813" s="640"/>
      <c r="AE813" s="641"/>
      <c r="AF813" s="635" t="s">
        <v>2</v>
      </c>
      <c r="AG813" s="636"/>
      <c r="AH813" s="636"/>
      <c r="AI813" s="637"/>
      <c r="AJ813" s="504">
        <f>SUM(AJ811:AR812)</f>
        <v>0</v>
      </c>
      <c r="AK813" s="505"/>
      <c r="AL813" s="505"/>
      <c r="AM813" s="505"/>
      <c r="AN813" s="505"/>
      <c r="AO813" s="505"/>
      <c r="AP813" s="506"/>
    </row>
    <row r="814" spans="2:42" ht="6.75" customHeight="1">
      <c r="B814" s="625" t="s">
        <v>23</v>
      </c>
      <c r="C814" s="626"/>
      <c r="D814" s="626"/>
      <c r="E814" s="626"/>
      <c r="F814" s="627"/>
      <c r="G814" s="619">
        <f>'請求入力欄'!D825</f>
        <v>0</v>
      </c>
      <c r="H814" s="620"/>
      <c r="I814" s="620"/>
      <c r="J814" s="620"/>
      <c r="K814" s="620"/>
      <c r="L814" s="620"/>
      <c r="M814" s="620"/>
      <c r="N814" s="620"/>
      <c r="O814" s="620"/>
      <c r="P814" s="621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38"/>
      <c r="AD814" s="631"/>
      <c r="AE814" s="632"/>
      <c r="AF814" s="635"/>
      <c r="AG814" s="636"/>
      <c r="AH814" s="636"/>
      <c r="AI814" s="637"/>
      <c r="AJ814" s="507"/>
      <c r="AK814" s="508"/>
      <c r="AL814" s="508"/>
      <c r="AM814" s="508"/>
      <c r="AN814" s="508"/>
      <c r="AO814" s="508"/>
      <c r="AP814" s="509"/>
    </row>
    <row r="815" spans="2:42" ht="17.25" customHeight="1">
      <c r="B815" s="625"/>
      <c r="C815" s="628"/>
      <c r="D815" s="628"/>
      <c r="E815" s="628"/>
      <c r="F815" s="629"/>
      <c r="G815" s="622"/>
      <c r="H815" s="623"/>
      <c r="I815" s="623"/>
      <c r="J815" s="623"/>
      <c r="K815" s="623"/>
      <c r="L815" s="623"/>
      <c r="M815" s="623"/>
      <c r="N815" s="623"/>
      <c r="O815" s="623"/>
      <c r="P815" s="624"/>
      <c r="Q815" s="4"/>
      <c r="R815" s="4"/>
      <c r="S815" s="4"/>
      <c r="T815" s="4" t="s">
        <v>22</v>
      </c>
      <c r="U815" s="4"/>
      <c r="V815" s="4"/>
      <c r="W815" s="4"/>
      <c r="X815" s="4"/>
      <c r="Y815" s="642">
        <f>'請求入力欄'!L823</f>
      </c>
      <c r="Z815" s="642"/>
      <c r="AA815" s="642"/>
      <c r="AB815" s="4" t="s">
        <v>68</v>
      </c>
      <c r="AC815" s="38"/>
      <c r="AD815" s="633"/>
      <c r="AE815" s="634"/>
      <c r="AF815" s="522" t="s">
        <v>3</v>
      </c>
      <c r="AG815" s="523"/>
      <c r="AH815" s="523"/>
      <c r="AI815" s="524"/>
      <c r="AJ815" s="465">
        <f>IF(V812="",0,V812-AJ813)</f>
        <v>0</v>
      </c>
      <c r="AK815" s="466"/>
      <c r="AL815" s="466"/>
      <c r="AM815" s="466"/>
      <c r="AN815" s="466"/>
      <c r="AO815" s="466"/>
      <c r="AP815" s="467"/>
    </row>
    <row r="816" spans="2:42" ht="10.5">
      <c r="B816" s="644" t="s">
        <v>21</v>
      </c>
      <c r="C816" s="616"/>
      <c r="D816" s="616"/>
      <c r="E816" s="616" t="s">
        <v>20</v>
      </c>
      <c r="F816" s="616"/>
      <c r="G816" s="616"/>
      <c r="H816" s="616"/>
      <c r="I816" s="616"/>
      <c r="J816" s="616"/>
      <c r="K816" s="616"/>
      <c r="L816" s="616"/>
      <c r="M816" s="616"/>
      <c r="N816" s="616"/>
      <c r="O816" s="616"/>
      <c r="P816" s="645"/>
      <c r="Q816" s="646" t="s">
        <v>19</v>
      </c>
      <c r="R816" s="647"/>
      <c r="S816" s="647"/>
      <c r="T816" s="647"/>
      <c r="U816" s="648" t="s">
        <v>18</v>
      </c>
      <c r="V816" s="648"/>
      <c r="W816" s="648"/>
      <c r="X816" s="648"/>
      <c r="Y816" s="615" t="s">
        <v>16</v>
      </c>
      <c r="Z816" s="616"/>
      <c r="AA816" s="616"/>
      <c r="AB816" s="617"/>
      <c r="AC816" s="617"/>
      <c r="AD816" s="617"/>
      <c r="AE816" s="617"/>
      <c r="AF816" s="616"/>
      <c r="AG816" s="618"/>
      <c r="AH816" s="192"/>
      <c r="AI816" s="4" t="s">
        <v>17</v>
      </c>
      <c r="AJ816" s="5"/>
      <c r="AK816" s="5"/>
      <c r="AL816" s="5"/>
      <c r="AM816" s="5"/>
      <c r="AN816" s="5"/>
      <c r="AO816" s="5"/>
      <c r="AP816" s="46"/>
    </row>
    <row r="817" spans="2:42" ht="18" customHeight="1">
      <c r="B817" s="592">
        <f>+IF('請求入力欄'!D814="","",'請求入力欄'!D814)</f>
      </c>
      <c r="C817" s="593"/>
      <c r="D817" s="594"/>
      <c r="E817" s="204"/>
      <c r="F817" s="601">
        <f>+IF('請求入力欄'!K814="","",'請求入力欄'!K814)</f>
      </c>
      <c r="G817" s="601"/>
      <c r="H817" s="601"/>
      <c r="I817" s="601"/>
      <c r="J817" s="601"/>
      <c r="K817" s="601"/>
      <c r="L817" s="601"/>
      <c r="M817" s="601"/>
      <c r="N817" s="601"/>
      <c r="O817" s="601"/>
      <c r="P817" s="205"/>
      <c r="Q817" s="602">
        <f>+IF('請求入力欄'!L814="","",'請求入力欄'!L814)</f>
      </c>
      <c r="R817" s="598"/>
      <c r="S817" s="598"/>
      <c r="T817" s="598"/>
      <c r="U817" s="595">
        <f>+IF('請求入力欄'!M814="","",'請求入力欄'!M814)</f>
      </c>
      <c r="V817" s="595"/>
      <c r="W817" s="595"/>
      <c r="X817" s="596"/>
      <c r="Y817" s="548">
        <f>+IF('請求入力欄'!N814="","",'請求入力欄'!N814)</f>
      </c>
      <c r="Z817" s="549"/>
      <c r="AA817" s="549"/>
      <c r="AB817" s="549"/>
      <c r="AC817" s="549"/>
      <c r="AD817" s="549"/>
      <c r="AE817" s="549"/>
      <c r="AF817" s="549"/>
      <c r="AG817" s="550"/>
      <c r="AH817" s="48"/>
      <c r="AI817" s="127"/>
      <c r="AJ817" s="127"/>
      <c r="AK817" s="127"/>
      <c r="AL817" s="127"/>
      <c r="AM817" s="127"/>
      <c r="AN817" s="127"/>
      <c r="AO817" s="127"/>
      <c r="AP817" s="47"/>
    </row>
    <row r="818" spans="2:42" ht="18" customHeight="1">
      <c r="B818" s="592">
        <f>+IF('請求入力欄'!D815="","",'請求入力欄'!D815)</f>
      </c>
      <c r="C818" s="593"/>
      <c r="D818" s="594"/>
      <c r="E818" s="204"/>
      <c r="F818" s="601">
        <f>+IF('請求入力欄'!K815="","",'請求入力欄'!K815)</f>
      </c>
      <c r="G818" s="601"/>
      <c r="H818" s="601"/>
      <c r="I818" s="601"/>
      <c r="J818" s="601"/>
      <c r="K818" s="601"/>
      <c r="L818" s="601"/>
      <c r="M818" s="601"/>
      <c r="N818" s="601"/>
      <c r="O818" s="601"/>
      <c r="P818" s="205"/>
      <c r="Q818" s="597">
        <f>+IF('請求入力欄'!L815="","",'請求入力欄'!L815)</f>
      </c>
      <c r="R818" s="598"/>
      <c r="S818" s="598"/>
      <c r="T818" s="598"/>
      <c r="U818" s="595">
        <f>+IF('請求入力欄'!M815="","",'請求入力欄'!M815)</f>
      </c>
      <c r="V818" s="595"/>
      <c r="W818" s="595"/>
      <c r="X818" s="596"/>
      <c r="Y818" s="548">
        <f>+IF('請求入力欄'!N815="","",'請求入力欄'!N815)</f>
      </c>
      <c r="Z818" s="549"/>
      <c r="AA818" s="549"/>
      <c r="AB818" s="549"/>
      <c r="AC818" s="549"/>
      <c r="AD818" s="549"/>
      <c r="AE818" s="549"/>
      <c r="AF818" s="549"/>
      <c r="AG818" s="550"/>
      <c r="AH818" s="48"/>
      <c r="AI818" s="127"/>
      <c r="AJ818" s="127"/>
      <c r="AK818" s="127"/>
      <c r="AL818" s="127"/>
      <c r="AM818" s="127"/>
      <c r="AN818" s="127"/>
      <c r="AO818" s="127"/>
      <c r="AP818" s="47"/>
    </row>
    <row r="819" spans="2:42" ht="18" customHeight="1">
      <c r="B819" s="592">
        <f>+IF('請求入力欄'!D816="","",'請求入力欄'!D816)</f>
      </c>
      <c r="C819" s="593"/>
      <c r="D819" s="594"/>
      <c r="E819" s="204"/>
      <c r="F819" s="601">
        <f>+IF('請求入力欄'!K816="","",'請求入力欄'!K816)</f>
      </c>
      <c r="G819" s="601"/>
      <c r="H819" s="601"/>
      <c r="I819" s="601"/>
      <c r="J819" s="601"/>
      <c r="K819" s="601"/>
      <c r="L819" s="601"/>
      <c r="M819" s="601"/>
      <c r="N819" s="601"/>
      <c r="O819" s="601"/>
      <c r="P819" s="205"/>
      <c r="Q819" s="597">
        <f>+IF('請求入力欄'!L816="","",'請求入力欄'!L816)</f>
      </c>
      <c r="R819" s="598"/>
      <c r="S819" s="598"/>
      <c r="T819" s="598"/>
      <c r="U819" s="595">
        <f>+IF('請求入力欄'!M816="","",'請求入力欄'!M816)</f>
      </c>
      <c r="V819" s="595"/>
      <c r="W819" s="595"/>
      <c r="X819" s="596"/>
      <c r="Y819" s="548">
        <f>+IF('請求入力欄'!N816="","",'請求入力欄'!N816)</f>
      </c>
      <c r="Z819" s="549"/>
      <c r="AA819" s="549"/>
      <c r="AB819" s="549"/>
      <c r="AC819" s="549"/>
      <c r="AD819" s="549"/>
      <c r="AE819" s="549"/>
      <c r="AF819" s="549"/>
      <c r="AG819" s="550"/>
      <c r="AH819" s="48"/>
      <c r="AI819" s="127"/>
      <c r="AJ819" s="127"/>
      <c r="AK819" s="127"/>
      <c r="AL819" s="127"/>
      <c r="AM819" s="127"/>
      <c r="AN819" s="127"/>
      <c r="AO819" s="127"/>
      <c r="AP819" s="47"/>
    </row>
    <row r="820" spans="2:42" ht="18" customHeight="1">
      <c r="B820" s="592">
        <f>+IF('請求入力欄'!D817="","",'請求入力欄'!D817)</f>
      </c>
      <c r="C820" s="593"/>
      <c r="D820" s="594"/>
      <c r="E820" s="204"/>
      <c r="F820" s="601">
        <f>+IF('請求入力欄'!K817="","",'請求入力欄'!K817)</f>
      </c>
      <c r="G820" s="601"/>
      <c r="H820" s="601"/>
      <c r="I820" s="601"/>
      <c r="J820" s="601"/>
      <c r="K820" s="601"/>
      <c r="L820" s="601"/>
      <c r="M820" s="601"/>
      <c r="N820" s="601"/>
      <c r="O820" s="601"/>
      <c r="P820" s="205"/>
      <c r="Q820" s="597">
        <f>+IF('請求入力欄'!L817="","",'請求入力欄'!L817)</f>
      </c>
      <c r="R820" s="598"/>
      <c r="S820" s="598"/>
      <c r="T820" s="598"/>
      <c r="U820" s="595">
        <f>+IF('請求入力欄'!M817="","",'請求入力欄'!M817)</f>
      </c>
      <c r="V820" s="595"/>
      <c r="W820" s="595"/>
      <c r="X820" s="596"/>
      <c r="Y820" s="548">
        <f>+IF('請求入力欄'!N817="","",'請求入力欄'!N817)</f>
      </c>
      <c r="Z820" s="549"/>
      <c r="AA820" s="549"/>
      <c r="AB820" s="549"/>
      <c r="AC820" s="549"/>
      <c r="AD820" s="549"/>
      <c r="AE820" s="549"/>
      <c r="AF820" s="549"/>
      <c r="AG820" s="550"/>
      <c r="AH820" s="48"/>
      <c r="AI820" s="127"/>
      <c r="AJ820" s="127"/>
      <c r="AK820" s="127"/>
      <c r="AL820" s="127"/>
      <c r="AM820" s="127"/>
      <c r="AN820" s="127"/>
      <c r="AO820" s="127"/>
      <c r="AP820" s="47"/>
    </row>
    <row r="821" spans="2:42" ht="18" customHeight="1">
      <c r="B821" s="592">
        <f>+IF('請求入力欄'!D818="","",'請求入力欄'!D818)</f>
      </c>
      <c r="C821" s="593"/>
      <c r="D821" s="594"/>
      <c r="E821" s="204"/>
      <c r="F821" s="601">
        <f>+IF('請求入力欄'!K818="","",'請求入力欄'!K818)</f>
      </c>
      <c r="G821" s="601"/>
      <c r="H821" s="601"/>
      <c r="I821" s="601"/>
      <c r="J821" s="601"/>
      <c r="K821" s="601"/>
      <c r="L821" s="601"/>
      <c r="M821" s="601"/>
      <c r="N821" s="601"/>
      <c r="O821" s="601"/>
      <c r="P821" s="205"/>
      <c r="Q821" s="597">
        <f>+IF('請求入力欄'!L818="","",'請求入力欄'!L818)</f>
      </c>
      <c r="R821" s="598"/>
      <c r="S821" s="598"/>
      <c r="T821" s="598"/>
      <c r="U821" s="595">
        <f>+IF('請求入力欄'!M818="","",'請求入力欄'!M818)</f>
      </c>
      <c r="V821" s="595"/>
      <c r="W821" s="595"/>
      <c r="X821" s="596"/>
      <c r="Y821" s="548">
        <f>+IF('請求入力欄'!N818="","",'請求入力欄'!N818)</f>
      </c>
      <c r="Z821" s="549"/>
      <c r="AA821" s="549"/>
      <c r="AB821" s="549"/>
      <c r="AC821" s="549"/>
      <c r="AD821" s="549"/>
      <c r="AE821" s="549"/>
      <c r="AF821" s="549"/>
      <c r="AG821" s="550"/>
      <c r="AH821" s="48"/>
      <c r="AI821" s="127"/>
      <c r="AJ821" s="127"/>
      <c r="AK821" s="127"/>
      <c r="AL821" s="127"/>
      <c r="AM821" s="127"/>
      <c r="AN821" s="127"/>
      <c r="AO821" s="127"/>
      <c r="AP821" s="47"/>
    </row>
    <row r="822" spans="2:42" ht="18" customHeight="1">
      <c r="B822" s="592">
        <f>+IF('請求入力欄'!D819="","",'請求入力欄'!D819)</f>
      </c>
      <c r="C822" s="593"/>
      <c r="D822" s="594"/>
      <c r="E822" s="204"/>
      <c r="F822" s="601">
        <f>+IF('請求入力欄'!K819="","",'請求入力欄'!K819)</f>
      </c>
      <c r="G822" s="601"/>
      <c r="H822" s="601"/>
      <c r="I822" s="601"/>
      <c r="J822" s="601"/>
      <c r="K822" s="601"/>
      <c r="L822" s="601"/>
      <c r="M822" s="601"/>
      <c r="N822" s="601"/>
      <c r="O822" s="601"/>
      <c r="P822" s="205"/>
      <c r="Q822" s="597">
        <f>+IF('請求入力欄'!L819="","",'請求入力欄'!L819)</f>
      </c>
      <c r="R822" s="598"/>
      <c r="S822" s="598"/>
      <c r="T822" s="598"/>
      <c r="U822" s="595">
        <f>+IF('請求入力欄'!M819="","",'請求入力欄'!M819)</f>
      </c>
      <c r="V822" s="595"/>
      <c r="W822" s="595"/>
      <c r="X822" s="596"/>
      <c r="Y822" s="548">
        <f>+IF('請求入力欄'!N819="","",'請求入力欄'!N819)</f>
      </c>
      <c r="Z822" s="549"/>
      <c r="AA822" s="549"/>
      <c r="AB822" s="549"/>
      <c r="AC822" s="549"/>
      <c r="AD822" s="549"/>
      <c r="AE822" s="549"/>
      <c r="AF822" s="549"/>
      <c r="AG822" s="550"/>
      <c r="AH822" s="48"/>
      <c r="AI822" s="127"/>
      <c r="AJ822" s="127"/>
      <c r="AK822" s="127"/>
      <c r="AL822" s="127"/>
      <c r="AM822" s="127"/>
      <c r="AN822" s="127"/>
      <c r="AO822" s="127"/>
      <c r="AP822" s="47"/>
    </row>
    <row r="823" spans="2:42" ht="18" customHeight="1">
      <c r="B823" s="592">
        <f>+IF('請求入力欄'!D820="","",'請求入力欄'!D820)</f>
      </c>
      <c r="C823" s="593"/>
      <c r="D823" s="594"/>
      <c r="E823" s="204"/>
      <c r="F823" s="601">
        <f>+IF('請求入力欄'!K820="","",'請求入力欄'!K820)</f>
      </c>
      <c r="G823" s="601"/>
      <c r="H823" s="601"/>
      <c r="I823" s="601"/>
      <c r="J823" s="601"/>
      <c r="K823" s="601"/>
      <c r="L823" s="601"/>
      <c r="M823" s="601"/>
      <c r="N823" s="601"/>
      <c r="O823" s="601"/>
      <c r="P823" s="205"/>
      <c r="Q823" s="597">
        <f>+IF('請求入力欄'!L820="","",'請求入力欄'!L820)</f>
      </c>
      <c r="R823" s="598"/>
      <c r="S823" s="598"/>
      <c r="T823" s="598"/>
      <c r="U823" s="595">
        <f>+IF('請求入力欄'!M820="","",'請求入力欄'!M820)</f>
      </c>
      <c r="V823" s="595"/>
      <c r="W823" s="595"/>
      <c r="X823" s="596"/>
      <c r="Y823" s="548">
        <f>+IF('請求入力欄'!N820="","",'請求入力欄'!N820)</f>
      </c>
      <c r="Z823" s="549"/>
      <c r="AA823" s="549"/>
      <c r="AB823" s="549"/>
      <c r="AC823" s="549"/>
      <c r="AD823" s="549"/>
      <c r="AE823" s="549"/>
      <c r="AF823" s="549"/>
      <c r="AG823" s="550"/>
      <c r="AH823" s="48"/>
      <c r="AI823" s="127"/>
      <c r="AJ823" s="127"/>
      <c r="AK823" s="127"/>
      <c r="AL823" s="127"/>
      <c r="AM823" s="127"/>
      <c r="AN823" s="127"/>
      <c r="AO823" s="127"/>
      <c r="AP823" s="47"/>
    </row>
    <row r="824" spans="2:42" ht="18" customHeight="1">
      <c r="B824" s="592">
        <f>+IF('請求入力欄'!D821="","",'請求入力欄'!D821)</f>
      </c>
      <c r="C824" s="593"/>
      <c r="D824" s="594"/>
      <c r="E824" s="206"/>
      <c r="F824" s="601">
        <f>+IF('請求入力欄'!K821="","",'請求入力欄'!K821)</f>
      </c>
      <c r="G824" s="601"/>
      <c r="H824" s="601"/>
      <c r="I824" s="601"/>
      <c r="J824" s="601"/>
      <c r="K824" s="601"/>
      <c r="L824" s="601"/>
      <c r="M824" s="601"/>
      <c r="N824" s="601"/>
      <c r="O824" s="601"/>
      <c r="P824" s="207"/>
      <c r="Q824" s="597">
        <f>+IF('請求入力欄'!L821="","",'請求入力欄'!L821)</f>
      </c>
      <c r="R824" s="598"/>
      <c r="S824" s="598"/>
      <c r="T824" s="598"/>
      <c r="U824" s="595">
        <f>+IF('請求入力欄'!M821="","",'請求入力欄'!M821)</f>
      </c>
      <c r="V824" s="595"/>
      <c r="W824" s="595"/>
      <c r="X824" s="596"/>
      <c r="Y824" s="548">
        <f>+IF('請求入力欄'!N821="","",'請求入力欄'!N821)</f>
      </c>
      <c r="Z824" s="549"/>
      <c r="AA824" s="549"/>
      <c r="AB824" s="549"/>
      <c r="AC824" s="549"/>
      <c r="AD824" s="549"/>
      <c r="AE824" s="549"/>
      <c r="AF824" s="549"/>
      <c r="AG824" s="550"/>
      <c r="AH824" s="54"/>
      <c r="AI824" s="4"/>
      <c r="AJ824" s="4"/>
      <c r="AK824" s="4"/>
      <c r="AL824" s="4"/>
      <c r="AM824" s="4"/>
      <c r="AN824" s="4"/>
      <c r="AO824" s="4"/>
      <c r="AP824" s="45"/>
    </row>
    <row r="825" spans="2:42" ht="18" customHeight="1">
      <c r="B825" s="592">
        <f>+IF('請求入力欄'!D822="","",'請求入力欄'!D822)</f>
      </c>
      <c r="C825" s="593"/>
      <c r="D825" s="594"/>
      <c r="E825" s="204"/>
      <c r="F825" s="601">
        <f>+IF('請求入力欄'!K822="","",'請求入力欄'!K822)</f>
      </c>
      <c r="G825" s="601"/>
      <c r="H825" s="601"/>
      <c r="I825" s="601"/>
      <c r="J825" s="601"/>
      <c r="K825" s="601"/>
      <c r="L825" s="601"/>
      <c r="M825" s="601"/>
      <c r="N825" s="601"/>
      <c r="O825" s="601"/>
      <c r="P825" s="205"/>
      <c r="Q825" s="597">
        <f>+IF('請求入力欄'!L822="","",'請求入力欄'!L822)</f>
      </c>
      <c r="R825" s="598"/>
      <c r="S825" s="598"/>
      <c r="T825" s="598"/>
      <c r="U825" s="595">
        <f>+IF('請求入力欄'!M822="","",'請求入力欄'!M822)</f>
      </c>
      <c r="V825" s="595"/>
      <c r="W825" s="595"/>
      <c r="X825" s="596"/>
      <c r="Y825" s="548">
        <f>+IF('請求入力欄'!N822="","",'請求入力欄'!N822)</f>
      </c>
      <c r="Z825" s="549"/>
      <c r="AA825" s="549"/>
      <c r="AB825" s="549"/>
      <c r="AC825" s="549"/>
      <c r="AD825" s="549"/>
      <c r="AE825" s="549"/>
      <c r="AF825" s="549"/>
      <c r="AG825" s="550"/>
      <c r="AH825" s="48"/>
      <c r="AI825" s="127"/>
      <c r="AJ825" s="127"/>
      <c r="AK825" s="127"/>
      <c r="AL825" s="127"/>
      <c r="AM825" s="127"/>
      <c r="AN825" s="127"/>
      <c r="AO825" s="127"/>
      <c r="AP825" s="47"/>
    </row>
    <row r="826" spans="2:42" ht="26.25" customHeight="1">
      <c r="B826" s="40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442" t="s">
        <v>248</v>
      </c>
      <c r="R826" s="443"/>
      <c r="S826" s="443"/>
      <c r="T826" s="444"/>
      <c r="U826" s="51" t="s">
        <v>2</v>
      </c>
      <c r="V826" s="52"/>
      <c r="W826" s="52"/>
      <c r="X826" s="53"/>
      <c r="Y826" s="490">
        <f>SUM(Y817:AG825)</f>
        <v>0</v>
      </c>
      <c r="Z826" s="491"/>
      <c r="AA826" s="491"/>
      <c r="AB826" s="491"/>
      <c r="AC826" s="491"/>
      <c r="AD826" s="491"/>
      <c r="AE826" s="491"/>
      <c r="AF826" s="491"/>
      <c r="AG826" s="492"/>
      <c r="AH826" s="496" t="s">
        <v>32</v>
      </c>
      <c r="AI826" s="496"/>
      <c r="AJ826" s="496"/>
      <c r="AK826" s="496"/>
      <c r="AL826" s="496"/>
      <c r="AM826" s="496"/>
      <c r="AN826" s="496"/>
      <c r="AO826" s="496"/>
      <c r="AP826" s="497"/>
    </row>
    <row r="827" spans="2:42" ht="26.25" customHeight="1" thickBot="1">
      <c r="B827" s="41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"/>
      <c r="N827" s="4"/>
      <c r="O827" s="4"/>
      <c r="P827" s="4"/>
      <c r="Q827" s="261"/>
      <c r="R827" s="445">
        <f>'請求入力欄'!K824</f>
        <v>0.08</v>
      </c>
      <c r="S827" s="445"/>
      <c r="T827" s="446"/>
      <c r="U827" s="72" t="s">
        <v>29</v>
      </c>
      <c r="V827" s="73"/>
      <c r="W827" s="73"/>
      <c r="X827" s="74"/>
      <c r="Y827" s="493">
        <f>ROUNDDOWN(Y826*R827,0)</f>
        <v>0</v>
      </c>
      <c r="Z827" s="494"/>
      <c r="AA827" s="494"/>
      <c r="AB827" s="494"/>
      <c r="AC827" s="494"/>
      <c r="AD827" s="494"/>
      <c r="AE827" s="494"/>
      <c r="AF827" s="494"/>
      <c r="AG827" s="495"/>
      <c r="AH827" s="498">
        <f>SUM(Y826:AG827)</f>
        <v>0</v>
      </c>
      <c r="AI827" s="499"/>
      <c r="AJ827" s="499"/>
      <c r="AK827" s="499"/>
      <c r="AL827" s="499"/>
      <c r="AM827" s="499"/>
      <c r="AN827" s="499"/>
      <c r="AO827" s="499"/>
      <c r="AP827" s="500"/>
    </row>
    <row r="828" spans="2:42" ht="17.25" customHeight="1" thickTop="1">
      <c r="B828" s="568" t="s">
        <v>27</v>
      </c>
      <c r="C828" s="39"/>
      <c r="D828" s="4"/>
      <c r="E828" s="4"/>
      <c r="F828" s="4"/>
      <c r="G828" s="4"/>
      <c r="H828" s="4"/>
      <c r="I828" s="4"/>
      <c r="J828" s="4"/>
      <c r="K828" s="4"/>
      <c r="L828" s="4"/>
      <c r="M828" s="569" t="s">
        <v>28</v>
      </c>
      <c r="N828" s="570"/>
      <c r="O828" s="570"/>
      <c r="P828" s="570"/>
      <c r="Q828" s="570"/>
      <c r="R828" s="570"/>
      <c r="S828" s="570"/>
      <c r="T828" s="570"/>
      <c r="U828" s="570"/>
      <c r="V828" s="570" t="s">
        <v>29</v>
      </c>
      <c r="W828" s="570"/>
      <c r="X828" s="570"/>
      <c r="Y828" s="571"/>
      <c r="Z828" s="571"/>
      <c r="AA828" s="571"/>
      <c r="AB828" s="571"/>
      <c r="AC828" s="572"/>
      <c r="AD828" s="573" t="s">
        <v>30</v>
      </c>
      <c r="AE828" s="574"/>
      <c r="AF828" s="574"/>
      <c r="AG828" s="575"/>
      <c r="AH828" s="44"/>
      <c r="AI828" s="43"/>
      <c r="AJ828" s="60"/>
      <c r="AK828" s="132"/>
      <c r="AL828" s="43"/>
      <c r="AM828" s="60"/>
      <c r="AN828" s="132"/>
      <c r="AO828" s="59"/>
      <c r="AP828" s="60"/>
    </row>
    <row r="829" spans="2:42" ht="17.25" customHeight="1">
      <c r="B829" s="568"/>
      <c r="C829" s="14"/>
      <c r="D829" s="6"/>
      <c r="E829" s="6" t="s">
        <v>22</v>
      </c>
      <c r="F829" s="6"/>
      <c r="G829" s="6"/>
      <c r="H829" s="6"/>
      <c r="I829" s="6"/>
      <c r="J829" s="6"/>
      <c r="K829" s="6"/>
      <c r="L829" s="6" t="s">
        <v>24</v>
      </c>
      <c r="M829" s="576"/>
      <c r="N829" s="447"/>
      <c r="O829" s="512"/>
      <c r="P829" s="514"/>
      <c r="Q829" s="447"/>
      <c r="R829" s="512"/>
      <c r="S829" s="514"/>
      <c r="T829" s="447"/>
      <c r="U829" s="512"/>
      <c r="V829" s="514"/>
      <c r="W829" s="512"/>
      <c r="X829" s="514"/>
      <c r="Y829" s="447"/>
      <c r="Z829" s="512"/>
      <c r="AA829" s="514"/>
      <c r="AB829" s="447"/>
      <c r="AC829" s="533"/>
      <c r="AD829" s="578" t="s">
        <v>31</v>
      </c>
      <c r="AE829" s="579"/>
      <c r="AF829" s="579"/>
      <c r="AG829" s="580"/>
      <c r="AH829" s="35"/>
      <c r="AI829" s="79"/>
      <c r="AJ829" s="61"/>
      <c r="AK829" s="133"/>
      <c r="AL829" s="79"/>
      <c r="AM829" s="61"/>
      <c r="AN829" s="133"/>
      <c r="AO829" s="79"/>
      <c r="AP829" s="61"/>
    </row>
    <row r="830" spans="2:42" ht="17.25" customHeight="1" thickBot="1">
      <c r="B830" s="568"/>
      <c r="C830" s="126" t="s">
        <v>80</v>
      </c>
      <c r="D830" s="5"/>
      <c r="E830" s="5"/>
      <c r="F830" s="5"/>
      <c r="G830" s="5"/>
      <c r="H830" s="5"/>
      <c r="I830" s="5"/>
      <c r="J830" s="5"/>
      <c r="K830" s="5"/>
      <c r="L830" s="5"/>
      <c r="M830" s="577"/>
      <c r="N830" s="448"/>
      <c r="O830" s="513"/>
      <c r="P830" s="515"/>
      <c r="Q830" s="448"/>
      <c r="R830" s="513"/>
      <c r="S830" s="515"/>
      <c r="T830" s="448"/>
      <c r="U830" s="513"/>
      <c r="V830" s="515"/>
      <c r="W830" s="513"/>
      <c r="X830" s="515"/>
      <c r="Y830" s="448"/>
      <c r="Z830" s="513"/>
      <c r="AA830" s="515"/>
      <c r="AB830" s="448"/>
      <c r="AC830" s="534"/>
      <c r="AD830" s="581" t="s">
        <v>2</v>
      </c>
      <c r="AE830" s="582"/>
      <c r="AF830" s="582"/>
      <c r="AG830" s="583"/>
      <c r="AH830" s="35"/>
      <c r="AI830" s="79"/>
      <c r="AJ830" s="61"/>
      <c r="AK830" s="133"/>
      <c r="AL830" s="79"/>
      <c r="AM830" s="61"/>
      <c r="AN830" s="133"/>
      <c r="AO830" s="79"/>
      <c r="AP830" s="61"/>
    </row>
    <row r="831" spans="2:42" ht="17.25" customHeight="1">
      <c r="B831" s="568"/>
      <c r="C831" s="34"/>
      <c r="D831" s="4"/>
      <c r="E831" s="4"/>
      <c r="F831" s="4"/>
      <c r="G831" s="4"/>
      <c r="H831" s="4"/>
      <c r="I831" s="4"/>
      <c r="J831" s="4"/>
      <c r="K831" s="4"/>
      <c r="L831" s="55"/>
      <c r="M831" s="584" t="s">
        <v>42</v>
      </c>
      <c r="N831" s="585"/>
      <c r="O831" s="585"/>
      <c r="P831" s="585"/>
      <c r="Q831" s="586" t="s">
        <v>43</v>
      </c>
      <c r="R831" s="587"/>
      <c r="S831" s="587"/>
      <c r="T831" s="587"/>
      <c r="U831" s="588" t="s">
        <v>52</v>
      </c>
      <c r="V831" s="587"/>
      <c r="W831" s="587"/>
      <c r="X831" s="587"/>
      <c r="Y831" s="587"/>
      <c r="Z831" s="587"/>
      <c r="AA831" s="587"/>
      <c r="AB831" s="587"/>
      <c r="AC831" s="587"/>
      <c r="AD831" s="589" t="s">
        <v>3</v>
      </c>
      <c r="AE831" s="590"/>
      <c r="AF831" s="590"/>
      <c r="AG831" s="591"/>
      <c r="AH831" s="58"/>
      <c r="AI831" s="57"/>
      <c r="AJ831" s="62"/>
      <c r="AK831" s="134"/>
      <c r="AL831" s="57"/>
      <c r="AM831" s="62"/>
      <c r="AN831" s="134"/>
      <c r="AO831" s="57"/>
      <c r="AP831" s="62"/>
    </row>
    <row r="832" spans="2:42" ht="19.5" customHeight="1">
      <c r="B832" s="563" t="s">
        <v>21</v>
      </c>
      <c r="C832" s="564"/>
      <c r="D832" s="565"/>
      <c r="E832" s="551" t="s">
        <v>16</v>
      </c>
      <c r="F832" s="552"/>
      <c r="G832" s="552"/>
      <c r="H832" s="552"/>
      <c r="I832" s="552"/>
      <c r="J832" s="552"/>
      <c r="K832" s="552"/>
      <c r="L832" s="552"/>
      <c r="M832" s="553" t="s">
        <v>44</v>
      </c>
      <c r="N832" s="554"/>
      <c r="O832" s="554"/>
      <c r="P832" s="554"/>
      <c r="Q832" s="555"/>
      <c r="R832" s="525"/>
      <c r="S832" s="525"/>
      <c r="T832" s="525"/>
      <c r="U832" s="559" t="s">
        <v>53</v>
      </c>
      <c r="V832" s="525"/>
      <c r="W832" s="525"/>
      <c r="X832" s="525"/>
      <c r="Y832" s="510"/>
      <c r="Z832" s="511"/>
      <c r="AA832" s="511"/>
      <c r="AB832" s="511"/>
      <c r="AC832" s="511"/>
      <c r="AD832" s="529">
        <v>4120</v>
      </c>
      <c r="AE832" s="530"/>
      <c r="AF832" s="530"/>
      <c r="AG832" s="531" t="s">
        <v>60</v>
      </c>
      <c r="AH832" s="531"/>
      <c r="AI832" s="531"/>
      <c r="AJ832" s="532"/>
      <c r="AK832" s="56"/>
      <c r="AL832" s="33"/>
      <c r="AM832" s="33"/>
      <c r="AN832" s="33"/>
      <c r="AO832" s="33"/>
      <c r="AP832" s="63"/>
    </row>
    <row r="833" spans="2:42" ht="19.5" customHeight="1">
      <c r="B833" s="551"/>
      <c r="C833" s="552"/>
      <c r="D833" s="552"/>
      <c r="E833" s="70"/>
      <c r="F833" s="130"/>
      <c r="G833" s="130"/>
      <c r="H833" s="130"/>
      <c r="I833" s="130"/>
      <c r="J833" s="130"/>
      <c r="K833" s="130"/>
      <c r="L833" s="50"/>
      <c r="M833" s="553" t="s">
        <v>45</v>
      </c>
      <c r="N833" s="554"/>
      <c r="O833" s="554"/>
      <c r="P833" s="554"/>
      <c r="Q833" s="555"/>
      <c r="R833" s="525"/>
      <c r="S833" s="525"/>
      <c r="T833" s="525"/>
      <c r="U833" s="559" t="s">
        <v>54</v>
      </c>
      <c r="V833" s="525"/>
      <c r="W833" s="525"/>
      <c r="X833" s="525"/>
      <c r="Y833" s="510"/>
      <c r="Z833" s="511"/>
      <c r="AA833" s="511"/>
      <c r="AB833" s="511"/>
      <c r="AC833" s="511"/>
      <c r="AD833" s="538">
        <v>4140</v>
      </c>
      <c r="AE833" s="539"/>
      <c r="AF833" s="539"/>
      <c r="AG833" s="470" t="s">
        <v>61</v>
      </c>
      <c r="AH833" s="470"/>
      <c r="AI833" s="470"/>
      <c r="AJ833" s="471"/>
      <c r="AK833" s="15"/>
      <c r="AL833" s="16"/>
      <c r="AM833" s="16"/>
      <c r="AN833" s="16"/>
      <c r="AO833" s="16"/>
      <c r="AP833" s="64"/>
    </row>
    <row r="834" spans="2:42" ht="19.5" customHeight="1">
      <c r="B834" s="551"/>
      <c r="C834" s="552"/>
      <c r="D834" s="552"/>
      <c r="E834" s="70"/>
      <c r="F834" s="130"/>
      <c r="G834" s="130"/>
      <c r="H834" s="130"/>
      <c r="I834" s="130"/>
      <c r="J834" s="130"/>
      <c r="K834" s="130"/>
      <c r="L834" s="50"/>
      <c r="M834" s="553" t="s">
        <v>46</v>
      </c>
      <c r="N834" s="554"/>
      <c r="O834" s="554"/>
      <c r="P834" s="554"/>
      <c r="Q834" s="555"/>
      <c r="R834" s="525"/>
      <c r="S834" s="525"/>
      <c r="T834" s="525"/>
      <c r="U834" s="559" t="s">
        <v>55</v>
      </c>
      <c r="V834" s="525"/>
      <c r="W834" s="525"/>
      <c r="X834" s="525"/>
      <c r="Y834" s="510"/>
      <c r="Z834" s="511"/>
      <c r="AA834" s="511"/>
      <c r="AB834" s="511"/>
      <c r="AC834" s="511"/>
      <c r="AD834" s="566">
        <v>4150</v>
      </c>
      <c r="AE834" s="567"/>
      <c r="AF834" s="567"/>
      <c r="AG834" s="472" t="s">
        <v>62</v>
      </c>
      <c r="AH834" s="472"/>
      <c r="AI834" s="472"/>
      <c r="AJ834" s="473"/>
      <c r="AK834" s="17"/>
      <c r="AL834" s="18"/>
      <c r="AM834" s="18"/>
      <c r="AN834" s="18"/>
      <c r="AO834" s="18"/>
      <c r="AP834" s="65"/>
    </row>
    <row r="835" spans="2:42" ht="19.5" customHeight="1">
      <c r="B835" s="551"/>
      <c r="C835" s="552"/>
      <c r="D835" s="552"/>
      <c r="E835" s="70"/>
      <c r="F835" s="130"/>
      <c r="G835" s="130"/>
      <c r="H835" s="130"/>
      <c r="I835" s="130"/>
      <c r="J835" s="130"/>
      <c r="K835" s="130"/>
      <c r="L835" s="50"/>
      <c r="M835" s="553" t="s">
        <v>47</v>
      </c>
      <c r="N835" s="554"/>
      <c r="O835" s="554"/>
      <c r="P835" s="554"/>
      <c r="Q835" s="555"/>
      <c r="R835" s="525"/>
      <c r="S835" s="525"/>
      <c r="T835" s="525"/>
      <c r="U835" s="559" t="s">
        <v>56</v>
      </c>
      <c r="V835" s="525"/>
      <c r="W835" s="525"/>
      <c r="X835" s="525"/>
      <c r="Y835" s="526"/>
      <c r="Z835" s="526"/>
      <c r="AA835" s="526"/>
      <c r="AB835" s="526"/>
      <c r="AC835" s="526"/>
      <c r="AD835" s="19"/>
      <c r="AE835" s="19"/>
      <c r="AF835" s="19"/>
      <c r="AG835" s="19"/>
      <c r="AH835" s="19"/>
      <c r="AI835" s="19"/>
      <c r="AJ835" s="20"/>
      <c r="AK835" s="560" t="s">
        <v>63</v>
      </c>
      <c r="AL835" s="561"/>
      <c r="AM835" s="561" t="s">
        <v>64</v>
      </c>
      <c r="AN835" s="561"/>
      <c r="AO835" s="561" t="s">
        <v>65</v>
      </c>
      <c r="AP835" s="562"/>
    </row>
    <row r="836" spans="2:42" ht="19.5" customHeight="1">
      <c r="B836" s="551"/>
      <c r="C836" s="552"/>
      <c r="D836" s="552"/>
      <c r="E836" s="70"/>
      <c r="F836" s="130"/>
      <c r="G836" s="130"/>
      <c r="H836" s="130"/>
      <c r="I836" s="130"/>
      <c r="J836" s="130"/>
      <c r="K836" s="130"/>
      <c r="L836" s="50"/>
      <c r="M836" s="553" t="s">
        <v>48</v>
      </c>
      <c r="N836" s="554"/>
      <c r="O836" s="554"/>
      <c r="P836" s="554"/>
      <c r="Q836" s="555"/>
      <c r="R836" s="525"/>
      <c r="S836" s="525"/>
      <c r="T836" s="525"/>
      <c r="U836" s="559" t="s">
        <v>57</v>
      </c>
      <c r="V836" s="525"/>
      <c r="W836" s="525"/>
      <c r="X836" s="525"/>
      <c r="Y836" s="526"/>
      <c r="Z836" s="526"/>
      <c r="AA836" s="526"/>
      <c r="AB836" s="526"/>
      <c r="AC836" s="526"/>
      <c r="AD836" s="21"/>
      <c r="AE836" s="21"/>
      <c r="AF836" s="21"/>
      <c r="AG836" s="21"/>
      <c r="AH836" s="21"/>
      <c r="AI836" s="21"/>
      <c r="AJ836" s="22"/>
      <c r="AK836" s="474">
        <v>0</v>
      </c>
      <c r="AL836" s="468"/>
      <c r="AM836" s="468">
        <v>4</v>
      </c>
      <c r="AN836" s="468"/>
      <c r="AO836" s="468">
        <v>0</v>
      </c>
      <c r="AP836" s="469"/>
    </row>
    <row r="837" spans="2:42" ht="19.5" customHeight="1">
      <c r="B837" s="551"/>
      <c r="C837" s="552"/>
      <c r="D837" s="552"/>
      <c r="E837" s="70"/>
      <c r="F837" s="130"/>
      <c r="G837" s="130"/>
      <c r="H837" s="130"/>
      <c r="I837" s="130"/>
      <c r="J837" s="130"/>
      <c r="K837" s="130"/>
      <c r="L837" s="50"/>
      <c r="M837" s="553" t="s">
        <v>49</v>
      </c>
      <c r="N837" s="554"/>
      <c r="O837" s="554"/>
      <c r="P837" s="554"/>
      <c r="Q837" s="555"/>
      <c r="R837" s="525"/>
      <c r="S837" s="525"/>
      <c r="T837" s="525"/>
      <c r="U837" s="559" t="s">
        <v>58</v>
      </c>
      <c r="V837" s="525"/>
      <c r="W837" s="525"/>
      <c r="X837" s="525"/>
      <c r="Y837" s="526"/>
      <c r="Z837" s="526"/>
      <c r="AA837" s="526"/>
      <c r="AB837" s="526"/>
      <c r="AC837" s="526"/>
      <c r="AD837" s="21"/>
      <c r="AE837" s="21"/>
      <c r="AF837" s="21"/>
      <c r="AG837" s="21"/>
      <c r="AH837" s="21"/>
      <c r="AI837" s="21"/>
      <c r="AJ837" s="22"/>
      <c r="AK837" s="474">
        <v>1</v>
      </c>
      <c r="AL837" s="468"/>
      <c r="AM837" s="468">
        <v>6</v>
      </c>
      <c r="AN837" s="468"/>
      <c r="AO837" s="468">
        <v>1</v>
      </c>
      <c r="AP837" s="469"/>
    </row>
    <row r="838" spans="2:42" ht="19.5" customHeight="1">
      <c r="B838" s="551"/>
      <c r="C838" s="552"/>
      <c r="D838" s="552"/>
      <c r="E838" s="70"/>
      <c r="F838" s="130"/>
      <c r="G838" s="130"/>
      <c r="H838" s="130"/>
      <c r="I838" s="130"/>
      <c r="J838" s="130"/>
      <c r="K838" s="130"/>
      <c r="L838" s="50"/>
      <c r="M838" s="553" t="s">
        <v>258</v>
      </c>
      <c r="N838" s="554"/>
      <c r="O838" s="554"/>
      <c r="P838" s="554"/>
      <c r="Q838" s="555"/>
      <c r="R838" s="525"/>
      <c r="S838" s="525"/>
      <c r="T838" s="525"/>
      <c r="U838" s="559" t="s">
        <v>59</v>
      </c>
      <c r="V838" s="525"/>
      <c r="W838" s="525"/>
      <c r="X838" s="525"/>
      <c r="Y838" s="526"/>
      <c r="Z838" s="526"/>
      <c r="AA838" s="526"/>
      <c r="AB838" s="526"/>
      <c r="AC838" s="526"/>
      <c r="AD838" s="21"/>
      <c r="AE838" s="21"/>
      <c r="AF838" s="21"/>
      <c r="AG838" s="21"/>
      <c r="AH838" s="21"/>
      <c r="AI838" s="21"/>
      <c r="AJ838" s="22"/>
      <c r="AK838" s="474">
        <v>2</v>
      </c>
      <c r="AL838" s="468"/>
      <c r="AM838" s="468">
        <v>7</v>
      </c>
      <c r="AN838" s="468"/>
      <c r="AO838" s="468">
        <v>2</v>
      </c>
      <c r="AP838" s="469"/>
    </row>
    <row r="839" spans="2:42" ht="19.5" customHeight="1">
      <c r="B839" s="551"/>
      <c r="C839" s="552"/>
      <c r="D839" s="552"/>
      <c r="E839" s="70"/>
      <c r="F839" s="130"/>
      <c r="G839" s="130"/>
      <c r="H839" s="130"/>
      <c r="I839" s="130"/>
      <c r="J839" s="130"/>
      <c r="K839" s="130"/>
      <c r="L839" s="50"/>
      <c r="M839" s="553" t="s">
        <v>50</v>
      </c>
      <c r="N839" s="554"/>
      <c r="O839" s="554"/>
      <c r="P839" s="554"/>
      <c r="Q839" s="555"/>
      <c r="R839" s="525"/>
      <c r="S839" s="525"/>
      <c r="T839" s="525"/>
      <c r="U839" s="525"/>
      <c r="V839" s="525"/>
      <c r="W839" s="525"/>
      <c r="X839" s="525"/>
      <c r="Y839" s="526"/>
      <c r="Z839" s="526"/>
      <c r="AA839" s="526"/>
      <c r="AB839" s="526"/>
      <c r="AC839" s="526"/>
      <c r="AD839" s="21"/>
      <c r="AE839" s="21"/>
      <c r="AF839" s="21"/>
      <c r="AG839" s="21"/>
      <c r="AH839" s="21"/>
      <c r="AI839" s="21"/>
      <c r="AJ839" s="22"/>
      <c r="AK839" s="474"/>
      <c r="AL839" s="468"/>
      <c r="AM839" s="468"/>
      <c r="AN839" s="468"/>
      <c r="AO839" s="468">
        <v>4</v>
      </c>
      <c r="AP839" s="469"/>
    </row>
    <row r="840" spans="2:42" ht="19.5" customHeight="1">
      <c r="B840" s="551"/>
      <c r="C840" s="552"/>
      <c r="D840" s="552"/>
      <c r="E840" s="70"/>
      <c r="F840" s="130"/>
      <c r="G840" s="130"/>
      <c r="H840" s="130"/>
      <c r="I840" s="130"/>
      <c r="J840" s="130"/>
      <c r="K840" s="130"/>
      <c r="L840" s="50"/>
      <c r="M840" s="556"/>
      <c r="N840" s="554"/>
      <c r="O840" s="554"/>
      <c r="P840" s="554"/>
      <c r="Q840" s="555"/>
      <c r="R840" s="525"/>
      <c r="S840" s="525"/>
      <c r="T840" s="525"/>
      <c r="U840" s="525"/>
      <c r="V840" s="525"/>
      <c r="W840" s="525"/>
      <c r="X840" s="525"/>
      <c r="Y840" s="526"/>
      <c r="Z840" s="526"/>
      <c r="AA840" s="526"/>
      <c r="AB840" s="526"/>
      <c r="AC840" s="526"/>
      <c r="AD840" s="21"/>
      <c r="AE840" s="21"/>
      <c r="AF840" s="21"/>
      <c r="AG840" s="21"/>
      <c r="AH840" s="21"/>
      <c r="AI840" s="21"/>
      <c r="AJ840" s="22"/>
      <c r="AK840" s="474"/>
      <c r="AL840" s="468"/>
      <c r="AM840" s="468"/>
      <c r="AN840" s="468"/>
      <c r="AO840" s="468">
        <v>5</v>
      </c>
      <c r="AP840" s="469"/>
    </row>
    <row r="841" spans="2:42" ht="19.5" customHeight="1">
      <c r="B841" s="551"/>
      <c r="C841" s="552"/>
      <c r="D841" s="552"/>
      <c r="E841" s="70"/>
      <c r="F841" s="130"/>
      <c r="G841" s="130"/>
      <c r="H841" s="130"/>
      <c r="I841" s="130"/>
      <c r="J841" s="130"/>
      <c r="K841" s="130"/>
      <c r="L841" s="50"/>
      <c r="M841" s="553"/>
      <c r="N841" s="554"/>
      <c r="O841" s="554"/>
      <c r="P841" s="554"/>
      <c r="Q841" s="555"/>
      <c r="R841" s="525"/>
      <c r="S841" s="525"/>
      <c r="T841" s="525"/>
      <c r="U841" s="525"/>
      <c r="V841" s="525"/>
      <c r="W841" s="525"/>
      <c r="X841" s="525"/>
      <c r="Y841" s="526"/>
      <c r="Z841" s="526"/>
      <c r="AA841" s="526"/>
      <c r="AB841" s="526"/>
      <c r="AC841" s="526"/>
      <c r="AD841" s="21"/>
      <c r="AE841" s="21"/>
      <c r="AF841" s="21"/>
      <c r="AG841" s="21"/>
      <c r="AH841" s="21"/>
      <c r="AI841" s="21"/>
      <c r="AJ841" s="22"/>
      <c r="AK841" s="474"/>
      <c r="AL841" s="468"/>
      <c r="AM841" s="468"/>
      <c r="AN841" s="468"/>
      <c r="AO841" s="468"/>
      <c r="AP841" s="469"/>
    </row>
    <row r="842" spans="2:42" ht="19.5" customHeight="1">
      <c r="B842" s="540" t="s">
        <v>2</v>
      </c>
      <c r="C842" s="541"/>
      <c r="D842" s="541"/>
      <c r="E842" s="71"/>
      <c r="F842" s="66"/>
      <c r="G842" s="66"/>
      <c r="H842" s="66"/>
      <c r="I842" s="66"/>
      <c r="J842" s="66"/>
      <c r="K842" s="66"/>
      <c r="L842" s="67"/>
      <c r="M842" s="542" t="s">
        <v>51</v>
      </c>
      <c r="N842" s="543"/>
      <c r="O842" s="543"/>
      <c r="P842" s="543"/>
      <c r="Q842" s="544"/>
      <c r="R842" s="545"/>
      <c r="S842" s="545"/>
      <c r="T842" s="545"/>
      <c r="U842" s="545"/>
      <c r="V842" s="545"/>
      <c r="W842" s="545"/>
      <c r="X842" s="545"/>
      <c r="Y842" s="546"/>
      <c r="Z842" s="546"/>
      <c r="AA842" s="546"/>
      <c r="AB842" s="546"/>
      <c r="AC842" s="546"/>
      <c r="AD842" s="23"/>
      <c r="AE842" s="23"/>
      <c r="AF842" s="23"/>
      <c r="AG842" s="23"/>
      <c r="AH842" s="23"/>
      <c r="AI842" s="23"/>
      <c r="AJ842" s="24"/>
      <c r="AK842" s="547"/>
      <c r="AL842" s="527"/>
      <c r="AM842" s="527"/>
      <c r="AN842" s="527"/>
      <c r="AO842" s="527"/>
      <c r="AP842" s="528"/>
    </row>
    <row r="843" spans="2:42" ht="12" customHeight="1">
      <c r="B843" s="68" t="s">
        <v>17</v>
      </c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69"/>
      <c r="AD843" s="9"/>
      <c r="AE843" s="86"/>
      <c r="AF843" s="86"/>
      <c r="AG843" s="86"/>
      <c r="AH843" s="86"/>
      <c r="AI843" s="86"/>
      <c r="AJ843" s="86"/>
      <c r="AK843" s="86"/>
      <c r="AL843" s="86"/>
      <c r="AM843" s="86"/>
      <c r="AN843" s="86"/>
      <c r="AO843" s="86"/>
      <c r="AP843" s="215"/>
    </row>
    <row r="844" spans="2:42" ht="12" customHeight="1">
      <c r="B844" s="11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12"/>
      <c r="AD844" s="11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216"/>
    </row>
    <row r="845" spans="2:42" ht="12" customHeight="1">
      <c r="B845" s="1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12"/>
      <c r="AD845" s="11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216"/>
    </row>
    <row r="846" spans="2:42" ht="12" customHeight="1">
      <c r="B846" s="11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12"/>
      <c r="AD846" s="11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216"/>
    </row>
    <row r="847" spans="2:42" ht="12" customHeight="1">
      <c r="B847" s="1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12"/>
      <c r="AD847" s="11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216"/>
    </row>
    <row r="848" spans="2:42" ht="12" customHeight="1">
      <c r="B848" s="11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12"/>
      <c r="AD848" s="11"/>
      <c r="AE848" s="4"/>
      <c r="AF848" s="4"/>
      <c r="AG848" s="4"/>
      <c r="AH848" s="4"/>
      <c r="AI848" s="4"/>
      <c r="AO848" s="4"/>
      <c r="AP848" s="216"/>
    </row>
    <row r="849" spans="2:42" ht="12" customHeight="1">
      <c r="B849" s="11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12"/>
      <c r="AD849" s="11"/>
      <c r="AE849" s="4"/>
      <c r="AF849" s="4"/>
      <c r="AG849" s="4"/>
      <c r="AH849" s="4"/>
      <c r="AI849" s="4"/>
      <c r="AO849" s="4"/>
      <c r="AP849" s="216"/>
    </row>
    <row r="850" spans="2:42" ht="10.5">
      <c r="B850" s="10"/>
      <c r="C850" s="128"/>
      <c r="D850" s="128"/>
      <c r="E850" s="128"/>
      <c r="F850" s="128"/>
      <c r="G850" s="128"/>
      <c r="H850" s="128"/>
      <c r="I850" s="128"/>
      <c r="J850" s="128"/>
      <c r="K850" s="128"/>
      <c r="L850" s="128"/>
      <c r="M850" s="128"/>
      <c r="N850" s="128"/>
      <c r="O850" s="128"/>
      <c r="P850" s="128"/>
      <c r="Q850" s="128"/>
      <c r="R850" s="128"/>
      <c r="S850" s="128"/>
      <c r="T850" s="128"/>
      <c r="U850" s="128"/>
      <c r="V850" s="128"/>
      <c r="W850" s="128"/>
      <c r="X850" s="128"/>
      <c r="Y850" s="128"/>
      <c r="Z850" s="128"/>
      <c r="AA850" s="128"/>
      <c r="AB850" s="128"/>
      <c r="AC850" s="129"/>
      <c r="AD850" s="11"/>
      <c r="AE850" s="4"/>
      <c r="AF850" s="4"/>
      <c r="AG850" s="4"/>
      <c r="AH850" s="4"/>
      <c r="AI850" s="4"/>
      <c r="AO850" s="209"/>
      <c r="AP850" s="217"/>
    </row>
    <row r="851" spans="2:42" ht="10.5">
      <c r="B851" s="557" t="s">
        <v>33</v>
      </c>
      <c r="C851" s="449"/>
      <c r="D851" s="558"/>
      <c r="E851" s="558"/>
      <c r="F851" s="558"/>
      <c r="G851" s="449" t="s">
        <v>34</v>
      </c>
      <c r="H851" s="449"/>
      <c r="I851" s="449"/>
      <c r="J851" s="449" t="s">
        <v>34</v>
      </c>
      <c r="K851" s="449"/>
      <c r="L851" s="449"/>
      <c r="M851" s="449" t="s">
        <v>35</v>
      </c>
      <c r="N851" s="449"/>
      <c r="O851" s="449"/>
      <c r="P851" s="449"/>
      <c r="Q851" s="449"/>
      <c r="R851" s="449"/>
      <c r="S851" s="449"/>
      <c r="T851" s="449"/>
      <c r="U851" s="449"/>
      <c r="V851" s="449" t="s">
        <v>36</v>
      </c>
      <c r="W851" s="449"/>
      <c r="X851" s="449"/>
      <c r="Y851" s="449" t="s">
        <v>37</v>
      </c>
      <c r="Z851" s="449"/>
      <c r="AA851" s="449"/>
      <c r="AB851" s="449" t="s">
        <v>38</v>
      </c>
      <c r="AC851" s="449"/>
      <c r="AD851" s="449"/>
      <c r="AE851" s="449" t="s">
        <v>39</v>
      </c>
      <c r="AF851" s="449"/>
      <c r="AG851" s="449"/>
      <c r="AH851" s="449" t="s">
        <v>41</v>
      </c>
      <c r="AI851" s="449"/>
      <c r="AJ851" s="449"/>
      <c r="AK851" s="449" t="s">
        <v>40</v>
      </c>
      <c r="AL851" s="449"/>
      <c r="AM851" s="449"/>
      <c r="AN851" s="449" t="s">
        <v>66</v>
      </c>
      <c r="AO851" s="449"/>
      <c r="AP851" s="452"/>
    </row>
    <row r="852" spans="2:42" ht="10.5">
      <c r="B852" s="9"/>
      <c r="C852" s="87"/>
      <c r="D852" s="9"/>
      <c r="E852" s="86"/>
      <c r="F852" s="87"/>
      <c r="G852" s="9"/>
      <c r="H852" s="86"/>
      <c r="I852" s="87"/>
      <c r="J852" s="9"/>
      <c r="K852" s="86"/>
      <c r="L852" s="87"/>
      <c r="M852" s="9"/>
      <c r="N852" s="86"/>
      <c r="O852" s="87"/>
      <c r="P852" s="9"/>
      <c r="Q852" s="86"/>
      <c r="R852" s="87"/>
      <c r="S852" s="9"/>
      <c r="T852" s="86"/>
      <c r="U852" s="87"/>
      <c r="V852" s="9"/>
      <c r="W852" s="86"/>
      <c r="X852" s="87"/>
      <c r="Y852" s="9"/>
      <c r="Z852" s="86"/>
      <c r="AA852" s="87"/>
      <c r="AB852" s="9"/>
      <c r="AC852" s="86"/>
      <c r="AD852" s="87"/>
      <c r="AE852" s="9"/>
      <c r="AF852" s="86"/>
      <c r="AG852" s="87"/>
      <c r="AH852" s="9"/>
      <c r="AI852" s="86"/>
      <c r="AJ852" s="87"/>
      <c r="AK852" s="9"/>
      <c r="AL852" s="86"/>
      <c r="AM852" s="87"/>
      <c r="AN852" s="453">
        <f>AN795+1</f>
        <v>15</v>
      </c>
      <c r="AO852" s="454"/>
      <c r="AP852" s="455"/>
    </row>
    <row r="853" spans="2:42" ht="10.5">
      <c r="B853" s="11"/>
      <c r="C853" s="12"/>
      <c r="D853" s="11"/>
      <c r="E853" s="4"/>
      <c r="F853" s="12"/>
      <c r="G853" s="11"/>
      <c r="H853" s="4"/>
      <c r="I853" s="12"/>
      <c r="J853" s="11"/>
      <c r="K853" s="4"/>
      <c r="L853" s="12"/>
      <c r="M853" s="11"/>
      <c r="N853" s="4"/>
      <c r="O853" s="12"/>
      <c r="P853" s="11"/>
      <c r="Q853" s="4"/>
      <c r="R853" s="12"/>
      <c r="S853" s="11"/>
      <c r="T853" s="4"/>
      <c r="U853" s="12"/>
      <c r="V853" s="11"/>
      <c r="W853" s="4"/>
      <c r="X853" s="12"/>
      <c r="Y853" s="11"/>
      <c r="Z853" s="4"/>
      <c r="AA853" s="12"/>
      <c r="AB853" s="11"/>
      <c r="AC853" s="4"/>
      <c r="AD853" s="12"/>
      <c r="AE853" s="11"/>
      <c r="AF853" s="4"/>
      <c r="AG853" s="12"/>
      <c r="AH853" s="11"/>
      <c r="AI853" s="4"/>
      <c r="AJ853" s="12"/>
      <c r="AK853" s="11"/>
      <c r="AL853" s="4"/>
      <c r="AM853" s="12"/>
      <c r="AN853" s="456"/>
      <c r="AO853" s="457"/>
      <c r="AP853" s="458"/>
    </row>
    <row r="854" spans="2:42" ht="10.5">
      <c r="B854" s="11"/>
      <c r="C854" s="12"/>
      <c r="D854" s="11"/>
      <c r="E854" s="4"/>
      <c r="F854" s="12"/>
      <c r="G854" s="11"/>
      <c r="H854" s="4"/>
      <c r="I854" s="12"/>
      <c r="J854" s="11"/>
      <c r="K854" s="4"/>
      <c r="L854" s="12"/>
      <c r="M854" s="11"/>
      <c r="N854" s="4"/>
      <c r="O854" s="12"/>
      <c r="P854" s="11"/>
      <c r="Q854" s="4"/>
      <c r="R854" s="12"/>
      <c r="S854" s="11"/>
      <c r="T854" s="4"/>
      <c r="U854" s="12"/>
      <c r="V854" s="11"/>
      <c r="W854" s="4"/>
      <c r="X854" s="12"/>
      <c r="Y854" s="11"/>
      <c r="Z854" s="4"/>
      <c r="AA854" s="12"/>
      <c r="AB854" s="11"/>
      <c r="AC854" s="4"/>
      <c r="AD854" s="12"/>
      <c r="AE854" s="11"/>
      <c r="AF854" s="4"/>
      <c r="AG854" s="12"/>
      <c r="AH854" s="11"/>
      <c r="AI854" s="4"/>
      <c r="AJ854" s="12"/>
      <c r="AK854" s="11"/>
      <c r="AL854" s="4"/>
      <c r="AM854" s="12"/>
      <c r="AN854" s="456"/>
      <c r="AO854" s="457"/>
      <c r="AP854" s="458"/>
    </row>
    <row r="855" spans="2:42" ht="10.5">
      <c r="B855" s="10"/>
      <c r="C855" s="129"/>
      <c r="D855" s="10"/>
      <c r="E855" s="128"/>
      <c r="F855" s="129"/>
      <c r="G855" s="10"/>
      <c r="H855" s="128"/>
      <c r="I855" s="129"/>
      <c r="J855" s="10"/>
      <c r="K855" s="128"/>
      <c r="L855" s="129"/>
      <c r="M855" s="10"/>
      <c r="N855" s="128"/>
      <c r="O855" s="129"/>
      <c r="P855" s="10"/>
      <c r="Q855" s="128"/>
      <c r="R855" s="129"/>
      <c r="S855" s="10"/>
      <c r="T855" s="128"/>
      <c r="U855" s="129"/>
      <c r="V855" s="10"/>
      <c r="W855" s="128"/>
      <c r="X855" s="129"/>
      <c r="Y855" s="10"/>
      <c r="Z855" s="128"/>
      <c r="AA855" s="129"/>
      <c r="AB855" s="10"/>
      <c r="AC855" s="128"/>
      <c r="AD855" s="129"/>
      <c r="AE855" s="10"/>
      <c r="AF855" s="128"/>
      <c r="AG855" s="129"/>
      <c r="AH855" s="10"/>
      <c r="AI855" s="128"/>
      <c r="AJ855" s="129"/>
      <c r="AK855" s="10"/>
      <c r="AL855" s="128"/>
      <c r="AM855" s="129"/>
      <c r="AN855" s="459"/>
      <c r="AO855" s="460"/>
      <c r="AP855" s="461"/>
    </row>
    <row r="856" ht="12" customHeight="1"/>
    <row r="857" spans="2:42" ht="12" customHeight="1">
      <c r="B857" s="1" t="str">
        <f>+"-kwd-"&amp;E868&amp;G868&amp;I868&amp;K868&amp;M868&amp;O868&amp;Q868&amp;"-"&amp;V868&amp;X868&amp;Z868&amp;AB868&amp;AD868&amp;","&amp;U860&amp;W860&amp;Y860&amp;AA860&amp;AC860&amp;AE860&amp;AG860&amp;","&amp;V869&amp;","&amp;Y883</f>
        <v>-kwd--,1234567,,0</v>
      </c>
      <c r="AJ857" s="25" t="s">
        <v>67</v>
      </c>
      <c r="AK857" s="26"/>
      <c r="AL857" s="26"/>
      <c r="AM857" s="26"/>
      <c r="AN857" s="26"/>
      <c r="AO857" s="26"/>
      <c r="AP857" s="27"/>
    </row>
    <row r="858" spans="36:42" ht="12" customHeight="1">
      <c r="AJ858" s="487" t="s">
        <v>208</v>
      </c>
      <c r="AK858" s="13"/>
      <c r="AL858" s="13"/>
      <c r="AM858" s="13"/>
      <c r="AN858" s="13"/>
      <c r="AO858" s="13"/>
      <c r="AP858" s="28"/>
    </row>
    <row r="859" spans="4:42" ht="12" customHeight="1" thickBot="1">
      <c r="D859" s="607" t="s">
        <v>25</v>
      </c>
      <c r="E859" s="607"/>
      <c r="F859" s="607"/>
      <c r="G859" s="607"/>
      <c r="H859" s="607"/>
      <c r="I859" s="607"/>
      <c r="J859" s="607"/>
      <c r="K859" s="607"/>
      <c r="L859" s="607"/>
      <c r="AJ859" s="488"/>
      <c r="AK859" s="29"/>
      <c r="AL859" s="29"/>
      <c r="AM859" s="29"/>
      <c r="AN859" s="29"/>
      <c r="AO859" s="29"/>
      <c r="AP859" s="30"/>
    </row>
    <row r="860" spans="4:42" ht="21" customHeight="1" thickBot="1" thickTop="1">
      <c r="D860" s="608"/>
      <c r="E860" s="608"/>
      <c r="F860" s="608"/>
      <c r="G860" s="608"/>
      <c r="H860" s="608"/>
      <c r="I860" s="608"/>
      <c r="J860" s="608"/>
      <c r="K860" s="608"/>
      <c r="L860" s="608"/>
      <c r="Q860" s="609" t="s">
        <v>254</v>
      </c>
      <c r="R860" s="610"/>
      <c r="S860" s="610"/>
      <c r="T860" s="611"/>
      <c r="U860" s="612" t="str">
        <f>IF('基本情報入力欄'!$D$15="","",MID('基本情報入力欄'!$D$15,1,1))</f>
        <v>1</v>
      </c>
      <c r="V860" s="600"/>
      <c r="W860" s="599" t="str">
        <f>IF('基本情報入力欄'!$D$15="","",MID('基本情報入力欄'!$D$15,2,1))</f>
        <v>2</v>
      </c>
      <c r="X860" s="600"/>
      <c r="Y860" s="599" t="str">
        <f>IF('基本情報入力欄'!$D$15="","",MID('基本情報入力欄'!$D$15,3,1))</f>
        <v>3</v>
      </c>
      <c r="Z860" s="600"/>
      <c r="AA860" s="599" t="str">
        <f>IF('基本情報入力欄'!$D$15="","",MID('基本情報入力欄'!$D$15,4,1))</f>
        <v>4</v>
      </c>
      <c r="AB860" s="600"/>
      <c r="AC860" s="599" t="str">
        <f>IF('基本情報入力欄'!$D$15="","",MID('基本情報入力欄'!$D$15,5,1))</f>
        <v>5</v>
      </c>
      <c r="AD860" s="600"/>
      <c r="AE860" s="599" t="str">
        <f>IF('基本情報入力欄'!$D$15="","",MID('基本情報入力欄'!$D$15,6,1))</f>
        <v>6</v>
      </c>
      <c r="AF860" s="600"/>
      <c r="AG860" s="599" t="str">
        <f>IF('基本情報入力欄'!$D$15="","",MID('基本情報入力欄'!$D$15,7,1))</f>
        <v>7</v>
      </c>
      <c r="AH860" s="643"/>
      <c r="AI860" s="75" t="s">
        <v>15</v>
      </c>
      <c r="AJ860" s="254"/>
      <c r="AK860" s="254"/>
      <c r="AL860" s="7"/>
      <c r="AM860" s="535">
        <f>'基本情報入力欄'!$D$12</f>
        <v>42551</v>
      </c>
      <c r="AN860" s="536"/>
      <c r="AO860" s="536"/>
      <c r="AP860" s="537"/>
    </row>
    <row r="861" spans="2:42" ht="13.5" customHeight="1" thickTop="1">
      <c r="B861" s="604" t="s">
        <v>110</v>
      </c>
      <c r="C861" s="604"/>
      <c r="D861" s="604"/>
      <c r="E861" s="604"/>
      <c r="F861" s="604"/>
      <c r="G861" s="604"/>
      <c r="H861" s="604"/>
      <c r="I861" s="604"/>
      <c r="J861" s="604"/>
      <c r="K861" s="604"/>
      <c r="L861" s="604"/>
      <c r="M861" s="604"/>
      <c r="N861" s="604"/>
      <c r="O861" s="604"/>
      <c r="Q861" s="605" t="s">
        <v>8</v>
      </c>
      <c r="R861" s="606"/>
      <c r="S861" s="606"/>
      <c r="T861" s="5"/>
      <c r="U861" s="200" t="str">
        <f>IF('基本情報入力欄'!$D$16="","",'基本情報入力欄'!$D$16)</f>
        <v>332-0012</v>
      </c>
      <c r="V861" s="200"/>
      <c r="W861" s="200"/>
      <c r="X861" s="200"/>
      <c r="Y861" s="200"/>
      <c r="Z861" s="200"/>
      <c r="AA861" s="200"/>
      <c r="AB861" s="200"/>
      <c r="AC861" s="200"/>
      <c r="AD861" s="200"/>
      <c r="AE861" s="200"/>
      <c r="AF861" s="200"/>
      <c r="AG861" s="200"/>
      <c r="AH861" s="200"/>
      <c r="AI861" s="200"/>
      <c r="AJ861" s="200"/>
      <c r="AK861" s="200"/>
      <c r="AL861" s="200"/>
      <c r="AM861" s="200"/>
      <c r="AN861" s="200"/>
      <c r="AO861" s="200"/>
      <c r="AP861" s="202"/>
    </row>
    <row r="862" spans="2:42" ht="12" customHeight="1">
      <c r="B862" s="604"/>
      <c r="C862" s="604"/>
      <c r="D862" s="604"/>
      <c r="E862" s="604"/>
      <c r="F862" s="604"/>
      <c r="G862" s="604"/>
      <c r="H862" s="604"/>
      <c r="I862" s="604"/>
      <c r="J862" s="604"/>
      <c r="K862" s="604"/>
      <c r="L862" s="604"/>
      <c r="M862" s="604"/>
      <c r="N862" s="604"/>
      <c r="O862" s="604"/>
      <c r="Q862" s="450" t="s">
        <v>9</v>
      </c>
      <c r="R862" s="451"/>
      <c r="S862" s="451"/>
      <c r="T862" s="4"/>
      <c r="U862" s="201" t="str">
        <f>IF('基本情報入力欄'!$D$17="","",'基本情報入力欄'!$D$17)</f>
        <v>埼玉県川口市本町４－１１－６</v>
      </c>
      <c r="V862" s="201"/>
      <c r="W862" s="201"/>
      <c r="X862" s="201"/>
      <c r="Y862" s="201"/>
      <c r="Z862" s="201"/>
      <c r="AA862" s="201"/>
      <c r="AB862" s="201"/>
      <c r="AC862" s="201"/>
      <c r="AD862" s="201"/>
      <c r="AE862" s="201"/>
      <c r="AF862" s="201"/>
      <c r="AG862" s="201"/>
      <c r="AH862" s="201"/>
      <c r="AI862" s="201"/>
      <c r="AJ862" s="201"/>
      <c r="AK862" s="201"/>
      <c r="AL862" s="201"/>
      <c r="AM862" s="201"/>
      <c r="AN862" s="201"/>
      <c r="AO862" s="201"/>
      <c r="AP862" s="203"/>
    </row>
    <row r="863" spans="17:42" ht="12" customHeight="1">
      <c r="Q863" s="450" t="s">
        <v>10</v>
      </c>
      <c r="R863" s="451"/>
      <c r="S863" s="451"/>
      <c r="T863" s="4"/>
      <c r="U863" s="293" t="str">
        <f>IF('基本情報入力欄'!$D$18="","",'基本情報入力欄'!$D$18)</f>
        <v>川口土木建築工業株式会社</v>
      </c>
      <c r="V863" s="293"/>
      <c r="W863" s="293"/>
      <c r="X863" s="293"/>
      <c r="Y863" s="293"/>
      <c r="Z863" s="293"/>
      <c r="AA863" s="293"/>
      <c r="AB863" s="293"/>
      <c r="AC863" s="293"/>
      <c r="AD863" s="293"/>
      <c r="AE863" s="293"/>
      <c r="AF863" s="293"/>
      <c r="AG863" s="293"/>
      <c r="AH863" s="293"/>
      <c r="AI863" s="293"/>
      <c r="AJ863" s="293"/>
      <c r="AK863" s="293"/>
      <c r="AL863" s="293"/>
      <c r="AM863" s="293"/>
      <c r="AN863" s="201" t="s">
        <v>137</v>
      </c>
      <c r="AO863" s="201"/>
      <c r="AP863" s="203"/>
    </row>
    <row r="864" spans="17:42" ht="12" customHeight="1">
      <c r="Q864" s="450"/>
      <c r="R864" s="451"/>
      <c r="S864" s="451"/>
      <c r="T864" s="4"/>
      <c r="U864" s="293"/>
      <c r="V864" s="293"/>
      <c r="W864" s="293"/>
      <c r="X864" s="293"/>
      <c r="Y864" s="293"/>
      <c r="Z864" s="293"/>
      <c r="AA864" s="293"/>
      <c r="AB864" s="293"/>
      <c r="AC864" s="293"/>
      <c r="AD864" s="293"/>
      <c r="AE864" s="293"/>
      <c r="AF864" s="293"/>
      <c r="AG864" s="293"/>
      <c r="AH864" s="293"/>
      <c r="AI864" s="293"/>
      <c r="AJ864" s="293"/>
      <c r="AK864" s="293"/>
      <c r="AL864" s="293"/>
      <c r="AM864" s="293"/>
      <c r="AN864" s="201"/>
      <c r="AO864" s="201"/>
      <c r="AP864" s="203"/>
    </row>
    <row r="865" spans="2:42" ht="12" customHeight="1">
      <c r="B865" s="91" t="s">
        <v>26</v>
      </c>
      <c r="Q865" s="450" t="s">
        <v>11</v>
      </c>
      <c r="R865" s="451"/>
      <c r="S865" s="451"/>
      <c r="T865" s="4"/>
      <c r="U865" s="201" t="str">
        <f>IF('基本情報入力欄'!$D$19="","",'基本情報入力欄'!$D$19)</f>
        <v>代表太郎</v>
      </c>
      <c r="V865" s="201"/>
      <c r="W865" s="201"/>
      <c r="X865" s="201"/>
      <c r="Y865" s="201"/>
      <c r="Z865" s="201"/>
      <c r="AA865" s="201"/>
      <c r="AB865" s="201"/>
      <c r="AC865" s="201"/>
      <c r="AD865" s="201"/>
      <c r="AE865" s="201"/>
      <c r="AF865" s="201"/>
      <c r="AG865" s="201"/>
      <c r="AH865" s="201"/>
      <c r="AI865" s="201"/>
      <c r="AJ865" s="201"/>
      <c r="AK865" s="201"/>
      <c r="AL865" s="201"/>
      <c r="AM865" s="201"/>
      <c r="AN865" s="201"/>
      <c r="AO865" s="201"/>
      <c r="AP865" s="203"/>
    </row>
    <row r="866" spans="17:42" ht="12" customHeight="1">
      <c r="Q866" s="450" t="s">
        <v>13</v>
      </c>
      <c r="R866" s="451"/>
      <c r="S866" s="451"/>
      <c r="T866" s="4"/>
      <c r="U866" s="201" t="str">
        <f>IF('基本情報入力欄'!$D$20="","",'基本情報入力欄'!$D$20)</f>
        <v>048-224-5111</v>
      </c>
      <c r="V866" s="201"/>
      <c r="W866" s="201"/>
      <c r="X866" s="201"/>
      <c r="Y866" s="201"/>
      <c r="Z866" s="201"/>
      <c r="AA866" s="489" t="s">
        <v>14</v>
      </c>
      <c r="AB866" s="489"/>
      <c r="AC866" s="489"/>
      <c r="AD866" s="201"/>
      <c r="AE866" s="201" t="str">
        <f>IF('基本情報入力欄'!$D$21="","",'基本情報入力欄'!$D$21)</f>
        <v>048-224-5118</v>
      </c>
      <c r="AF866" s="201"/>
      <c r="AG866" s="201"/>
      <c r="AH866" s="201"/>
      <c r="AI866" s="201"/>
      <c r="AJ866" s="201"/>
      <c r="AK866" s="201"/>
      <c r="AL866" s="201"/>
      <c r="AM866" s="201"/>
      <c r="AN866" s="201"/>
      <c r="AO866" s="201"/>
      <c r="AP866" s="203"/>
    </row>
    <row r="867" spans="2:42" ht="12" customHeight="1" thickBot="1">
      <c r="B867" s="649" t="s">
        <v>261</v>
      </c>
      <c r="C867" s="649"/>
      <c r="Q867" s="450"/>
      <c r="R867" s="451"/>
      <c r="S867" s="451"/>
      <c r="T867" s="4"/>
      <c r="U867" s="201"/>
      <c r="V867" s="201"/>
      <c r="W867" s="201"/>
      <c r="X867" s="201"/>
      <c r="Y867" s="201"/>
      <c r="Z867" s="201"/>
      <c r="AA867" s="201"/>
      <c r="AB867" s="201"/>
      <c r="AC867" s="201"/>
      <c r="AD867" s="201"/>
      <c r="AE867" s="201"/>
      <c r="AF867" s="201"/>
      <c r="AG867" s="201"/>
      <c r="AH867" s="201"/>
      <c r="AI867" s="201"/>
      <c r="AJ867" s="201"/>
      <c r="AK867" s="201"/>
      <c r="AL867" s="201"/>
      <c r="AM867" s="201"/>
      <c r="AN867" s="440" t="s">
        <v>210</v>
      </c>
      <c r="AO867" s="440"/>
      <c r="AP867" s="441"/>
    </row>
    <row r="868" spans="2:42" ht="17.25" customHeight="1" thickTop="1">
      <c r="B868" s="268">
        <f>IF('請求入力欄'!$D866="","",MID('請求入力欄'!$D866,1,1))</f>
      </c>
      <c r="C868" s="269">
        <f>IF('請求入力欄'!$D866="","",MID('請求入力欄'!$D866,2,1))</f>
      </c>
      <c r="D868" s="270">
        <f>IF('請求入力欄'!$D866="","",MID('請求入力欄'!$D866,3,1))</f>
      </c>
      <c r="E868" s="603">
        <f>IF('請求入力欄'!$D866="","",MID('請求入力欄'!$D866,4,1))</f>
      </c>
      <c r="F868" s="603"/>
      <c r="G868" s="603">
        <f>IF('請求入力欄'!$D866="","",MID('請求入力欄'!$D866,5,1))</f>
      </c>
      <c r="H868" s="603"/>
      <c r="I868" s="603">
        <f>IF('請求入力欄'!$D866="","",MID('請求入力欄'!$D866,6,1))</f>
      </c>
      <c r="J868" s="603"/>
      <c r="K868" s="603">
        <f>IF('請求入力欄'!$D866="","",MID('請求入力欄'!$D866,7,1))</f>
      </c>
      <c r="L868" s="603"/>
      <c r="M868" s="603">
        <f>IF('請求入力欄'!$D866="","",MID('請求入力欄'!$D866,8,1))</f>
      </c>
      <c r="N868" s="603"/>
      <c r="O868" s="603">
        <f>IF('請求入力欄'!$D866="","",MID('請求入力欄'!$D866,9,1))</f>
      </c>
      <c r="P868" s="603"/>
      <c r="Q868" s="475">
        <f>IF('請求入力欄'!$D866="","",MID('請求入力欄'!$D866,10,1))</f>
      </c>
      <c r="R868" s="476"/>
      <c r="S868" s="92" t="s">
        <v>4</v>
      </c>
      <c r="T868" s="131"/>
      <c r="U868" s="49"/>
      <c r="V868" s="516">
        <f>IF('請求入力欄'!$D868="","",MID('請求入力欄'!$K868,1,1))</f>
      </c>
      <c r="W868" s="517"/>
      <c r="X868" s="517">
        <f>IF('請求入力欄'!$D868="","",MID('請求入力欄'!$K868,2,1))</f>
      </c>
      <c r="Y868" s="517"/>
      <c r="Z868" s="517">
        <f>IF('請求入力欄'!$D868="","",MID('請求入力欄'!$K868,3,1))</f>
      </c>
      <c r="AA868" s="517"/>
      <c r="AB868" s="517">
        <f>IF('請求入力欄'!$D868="","",MID('請求入力欄'!$K868,4,1))</f>
      </c>
      <c r="AC868" s="517"/>
      <c r="AD868" s="517">
        <f>IF('請求入力欄'!$D868="","",MID('請求入力欄'!$K868,5,1))</f>
      </c>
      <c r="AE868" s="518"/>
      <c r="AF868" s="519" t="s">
        <v>0</v>
      </c>
      <c r="AG868" s="520"/>
      <c r="AH868" s="520"/>
      <c r="AI868" s="521"/>
      <c r="AJ868" s="462">
        <f>'請求入力欄'!O893</f>
        <v>0</v>
      </c>
      <c r="AK868" s="463"/>
      <c r="AL868" s="463"/>
      <c r="AM868" s="463"/>
      <c r="AN868" s="463"/>
      <c r="AO868" s="463"/>
      <c r="AP868" s="464"/>
    </row>
    <row r="869" spans="2:42" ht="17.25" customHeight="1">
      <c r="B869" s="36" t="s">
        <v>5</v>
      </c>
      <c r="C869" s="477">
        <f>'請求入力欄'!D867</f>
        <v>0</v>
      </c>
      <c r="D869" s="477"/>
      <c r="E869" s="477"/>
      <c r="F869" s="477"/>
      <c r="G869" s="477"/>
      <c r="H869" s="477"/>
      <c r="I869" s="477"/>
      <c r="J869" s="477"/>
      <c r="K869" s="477"/>
      <c r="L869" s="477"/>
      <c r="M869" s="477"/>
      <c r="N869" s="477"/>
      <c r="O869" s="477"/>
      <c r="P869" s="477"/>
      <c r="Q869" s="477"/>
      <c r="R869" s="478"/>
      <c r="S869" s="481" t="s">
        <v>211</v>
      </c>
      <c r="T869" s="482"/>
      <c r="U869" s="483"/>
      <c r="V869" s="638">
        <f>IF('請求入力欄'!D869=0,"",'請求入力欄'!D869)</f>
      </c>
      <c r="W869" s="638"/>
      <c r="X869" s="638"/>
      <c r="Y869" s="638"/>
      <c r="Z869" s="638"/>
      <c r="AA869" s="638"/>
      <c r="AB869" s="638"/>
      <c r="AC869" s="638"/>
      <c r="AD869" s="638"/>
      <c r="AE869" s="639"/>
      <c r="AF869" s="522" t="s">
        <v>1</v>
      </c>
      <c r="AG869" s="523"/>
      <c r="AH869" s="523"/>
      <c r="AI869" s="524"/>
      <c r="AJ869" s="501">
        <f>'請求入力欄'!D880</f>
        <v>0</v>
      </c>
      <c r="AK869" s="502"/>
      <c r="AL869" s="502"/>
      <c r="AM869" s="502"/>
      <c r="AN869" s="502"/>
      <c r="AO869" s="502"/>
      <c r="AP869" s="503"/>
    </row>
    <row r="870" spans="2:42" ht="10.5" customHeight="1">
      <c r="B870" s="37"/>
      <c r="C870" s="479"/>
      <c r="D870" s="479"/>
      <c r="E870" s="479"/>
      <c r="F870" s="479"/>
      <c r="G870" s="479"/>
      <c r="H870" s="479"/>
      <c r="I870" s="479"/>
      <c r="J870" s="479"/>
      <c r="K870" s="479"/>
      <c r="L870" s="479"/>
      <c r="M870" s="479"/>
      <c r="N870" s="479"/>
      <c r="O870" s="479"/>
      <c r="P870" s="479"/>
      <c r="Q870" s="479"/>
      <c r="R870" s="480"/>
      <c r="S870" s="484"/>
      <c r="T870" s="485"/>
      <c r="U870" s="486"/>
      <c r="V870" s="640"/>
      <c r="W870" s="640"/>
      <c r="X870" s="640"/>
      <c r="Y870" s="640"/>
      <c r="Z870" s="640"/>
      <c r="AA870" s="640"/>
      <c r="AB870" s="640"/>
      <c r="AC870" s="640"/>
      <c r="AD870" s="640"/>
      <c r="AE870" s="641"/>
      <c r="AF870" s="635" t="s">
        <v>2</v>
      </c>
      <c r="AG870" s="636"/>
      <c r="AH870" s="636"/>
      <c r="AI870" s="637"/>
      <c r="AJ870" s="504">
        <f>SUM(AJ868:AR869)</f>
        <v>0</v>
      </c>
      <c r="AK870" s="505"/>
      <c r="AL870" s="505"/>
      <c r="AM870" s="505"/>
      <c r="AN870" s="505"/>
      <c r="AO870" s="505"/>
      <c r="AP870" s="506"/>
    </row>
    <row r="871" spans="2:42" ht="6.75" customHeight="1">
      <c r="B871" s="625" t="s">
        <v>23</v>
      </c>
      <c r="C871" s="626"/>
      <c r="D871" s="626"/>
      <c r="E871" s="626"/>
      <c r="F871" s="627"/>
      <c r="G871" s="619">
        <f>'請求入力欄'!D882</f>
        <v>0</v>
      </c>
      <c r="H871" s="620"/>
      <c r="I871" s="620"/>
      <c r="J871" s="620"/>
      <c r="K871" s="620"/>
      <c r="L871" s="620"/>
      <c r="M871" s="620"/>
      <c r="N871" s="620"/>
      <c r="O871" s="620"/>
      <c r="P871" s="621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38"/>
      <c r="AD871" s="631"/>
      <c r="AE871" s="632"/>
      <c r="AF871" s="635"/>
      <c r="AG871" s="636"/>
      <c r="AH871" s="636"/>
      <c r="AI871" s="637"/>
      <c r="AJ871" s="507"/>
      <c r="AK871" s="508"/>
      <c r="AL871" s="508"/>
      <c r="AM871" s="508"/>
      <c r="AN871" s="508"/>
      <c r="AO871" s="508"/>
      <c r="AP871" s="509"/>
    </row>
    <row r="872" spans="2:42" ht="17.25" customHeight="1">
      <c r="B872" s="625"/>
      <c r="C872" s="628"/>
      <c r="D872" s="628"/>
      <c r="E872" s="628"/>
      <c r="F872" s="629"/>
      <c r="G872" s="622"/>
      <c r="H872" s="623"/>
      <c r="I872" s="623"/>
      <c r="J872" s="623"/>
      <c r="K872" s="623"/>
      <c r="L872" s="623"/>
      <c r="M872" s="623"/>
      <c r="N872" s="623"/>
      <c r="O872" s="623"/>
      <c r="P872" s="624"/>
      <c r="Q872" s="4"/>
      <c r="R872" s="4"/>
      <c r="S872" s="4"/>
      <c r="T872" s="4" t="s">
        <v>22</v>
      </c>
      <c r="U872" s="4"/>
      <c r="V872" s="4"/>
      <c r="W872" s="4"/>
      <c r="X872" s="4"/>
      <c r="Y872" s="642">
        <f>'請求入力欄'!L880</f>
      </c>
      <c r="Z872" s="642"/>
      <c r="AA872" s="642"/>
      <c r="AB872" s="4" t="s">
        <v>68</v>
      </c>
      <c r="AC872" s="38"/>
      <c r="AD872" s="633"/>
      <c r="AE872" s="634"/>
      <c r="AF872" s="522" t="s">
        <v>3</v>
      </c>
      <c r="AG872" s="523"/>
      <c r="AH872" s="523"/>
      <c r="AI872" s="524"/>
      <c r="AJ872" s="465">
        <f>IF(V869="",0,V869-AJ870)</f>
        <v>0</v>
      </c>
      <c r="AK872" s="466"/>
      <c r="AL872" s="466"/>
      <c r="AM872" s="466"/>
      <c r="AN872" s="466"/>
      <c r="AO872" s="466"/>
      <c r="AP872" s="467"/>
    </row>
    <row r="873" spans="2:42" ht="10.5">
      <c r="B873" s="644" t="s">
        <v>21</v>
      </c>
      <c r="C873" s="616"/>
      <c r="D873" s="616"/>
      <c r="E873" s="616" t="s">
        <v>20</v>
      </c>
      <c r="F873" s="616"/>
      <c r="G873" s="616"/>
      <c r="H873" s="616"/>
      <c r="I873" s="616"/>
      <c r="J873" s="616"/>
      <c r="K873" s="616"/>
      <c r="L873" s="616"/>
      <c r="M873" s="616"/>
      <c r="N873" s="616"/>
      <c r="O873" s="616"/>
      <c r="P873" s="645"/>
      <c r="Q873" s="646" t="s">
        <v>19</v>
      </c>
      <c r="R873" s="647"/>
      <c r="S873" s="647"/>
      <c r="T873" s="647"/>
      <c r="U873" s="648" t="s">
        <v>18</v>
      </c>
      <c r="V873" s="648"/>
      <c r="W873" s="648"/>
      <c r="X873" s="648"/>
      <c r="Y873" s="615" t="s">
        <v>16</v>
      </c>
      <c r="Z873" s="616"/>
      <c r="AA873" s="616"/>
      <c r="AB873" s="617"/>
      <c r="AC873" s="617"/>
      <c r="AD873" s="617"/>
      <c r="AE873" s="617"/>
      <c r="AF873" s="616"/>
      <c r="AG873" s="618"/>
      <c r="AH873" s="192"/>
      <c r="AI873" s="4" t="s">
        <v>17</v>
      </c>
      <c r="AJ873" s="5"/>
      <c r="AK873" s="5"/>
      <c r="AL873" s="5"/>
      <c r="AM873" s="5"/>
      <c r="AN873" s="5"/>
      <c r="AO873" s="5"/>
      <c r="AP873" s="46"/>
    </row>
    <row r="874" spans="2:42" ht="18" customHeight="1">
      <c r="B874" s="592">
        <f>+IF('請求入力欄'!D871="","",'請求入力欄'!D871)</f>
      </c>
      <c r="C874" s="593"/>
      <c r="D874" s="594"/>
      <c r="E874" s="204"/>
      <c r="F874" s="601">
        <f>+IF('請求入力欄'!K871="","",'請求入力欄'!K871)</f>
      </c>
      <c r="G874" s="601"/>
      <c r="H874" s="601"/>
      <c r="I874" s="601"/>
      <c r="J874" s="601"/>
      <c r="K874" s="601"/>
      <c r="L874" s="601"/>
      <c r="M874" s="601"/>
      <c r="N874" s="601"/>
      <c r="O874" s="601"/>
      <c r="P874" s="205"/>
      <c r="Q874" s="602">
        <f>+IF('請求入力欄'!L871="","",'請求入力欄'!L871)</f>
      </c>
      <c r="R874" s="598"/>
      <c r="S874" s="598"/>
      <c r="T874" s="598"/>
      <c r="U874" s="595">
        <f>+IF('請求入力欄'!M871="","",'請求入力欄'!M871)</f>
      </c>
      <c r="V874" s="595"/>
      <c r="W874" s="595"/>
      <c r="X874" s="596"/>
      <c r="Y874" s="548">
        <f>+IF('請求入力欄'!N871="","",'請求入力欄'!N871)</f>
      </c>
      <c r="Z874" s="549"/>
      <c r="AA874" s="549"/>
      <c r="AB874" s="549"/>
      <c r="AC874" s="549"/>
      <c r="AD874" s="549"/>
      <c r="AE874" s="549"/>
      <c r="AF874" s="549"/>
      <c r="AG874" s="550"/>
      <c r="AH874" s="48"/>
      <c r="AI874" s="127"/>
      <c r="AJ874" s="127"/>
      <c r="AK874" s="127"/>
      <c r="AL874" s="127"/>
      <c r="AM874" s="127"/>
      <c r="AN874" s="127"/>
      <c r="AO874" s="127"/>
      <c r="AP874" s="47"/>
    </row>
    <row r="875" spans="2:42" ht="18" customHeight="1">
      <c r="B875" s="592">
        <f>+IF('請求入力欄'!D872="","",'請求入力欄'!D872)</f>
      </c>
      <c r="C875" s="593"/>
      <c r="D875" s="594"/>
      <c r="E875" s="204"/>
      <c r="F875" s="601">
        <f>+IF('請求入力欄'!K872="","",'請求入力欄'!K872)</f>
      </c>
      <c r="G875" s="601"/>
      <c r="H875" s="601"/>
      <c r="I875" s="601"/>
      <c r="J875" s="601"/>
      <c r="K875" s="601"/>
      <c r="L875" s="601"/>
      <c r="M875" s="601"/>
      <c r="N875" s="601"/>
      <c r="O875" s="601"/>
      <c r="P875" s="205"/>
      <c r="Q875" s="597">
        <f>+IF('請求入力欄'!L872="","",'請求入力欄'!L872)</f>
      </c>
      <c r="R875" s="598"/>
      <c r="S875" s="598"/>
      <c r="T875" s="598"/>
      <c r="U875" s="595">
        <f>+IF('請求入力欄'!M872="","",'請求入力欄'!M872)</f>
      </c>
      <c r="V875" s="595"/>
      <c r="W875" s="595"/>
      <c r="X875" s="596"/>
      <c r="Y875" s="548">
        <f>+IF('請求入力欄'!N872="","",'請求入力欄'!N872)</f>
      </c>
      <c r="Z875" s="549"/>
      <c r="AA875" s="549"/>
      <c r="AB875" s="549"/>
      <c r="AC875" s="549"/>
      <c r="AD875" s="549"/>
      <c r="AE875" s="549"/>
      <c r="AF875" s="549"/>
      <c r="AG875" s="550"/>
      <c r="AH875" s="48"/>
      <c r="AI875" s="127"/>
      <c r="AJ875" s="127"/>
      <c r="AK875" s="127"/>
      <c r="AL875" s="127"/>
      <c r="AM875" s="127"/>
      <c r="AN875" s="127"/>
      <c r="AO875" s="127"/>
      <c r="AP875" s="47"/>
    </row>
    <row r="876" spans="2:42" ht="18" customHeight="1">
      <c r="B876" s="592">
        <f>+IF('請求入力欄'!D873="","",'請求入力欄'!D873)</f>
      </c>
      <c r="C876" s="593"/>
      <c r="D876" s="594"/>
      <c r="E876" s="204"/>
      <c r="F876" s="601">
        <f>+IF('請求入力欄'!K873="","",'請求入力欄'!K873)</f>
      </c>
      <c r="G876" s="601"/>
      <c r="H876" s="601"/>
      <c r="I876" s="601"/>
      <c r="J876" s="601"/>
      <c r="K876" s="601"/>
      <c r="L876" s="601"/>
      <c r="M876" s="601"/>
      <c r="N876" s="601"/>
      <c r="O876" s="601"/>
      <c r="P876" s="205"/>
      <c r="Q876" s="597">
        <f>+IF('請求入力欄'!L873="","",'請求入力欄'!L873)</f>
      </c>
      <c r="R876" s="598"/>
      <c r="S876" s="598"/>
      <c r="T876" s="598"/>
      <c r="U876" s="595">
        <f>+IF('請求入力欄'!M873="","",'請求入力欄'!M873)</f>
      </c>
      <c r="V876" s="595"/>
      <c r="W876" s="595"/>
      <c r="X876" s="596"/>
      <c r="Y876" s="548">
        <f>+IF('請求入力欄'!N873="","",'請求入力欄'!N873)</f>
      </c>
      <c r="Z876" s="549"/>
      <c r="AA876" s="549"/>
      <c r="AB876" s="549"/>
      <c r="AC876" s="549"/>
      <c r="AD876" s="549"/>
      <c r="AE876" s="549"/>
      <c r="AF876" s="549"/>
      <c r="AG876" s="550"/>
      <c r="AH876" s="48"/>
      <c r="AI876" s="127"/>
      <c r="AJ876" s="127"/>
      <c r="AK876" s="127"/>
      <c r="AL876" s="127"/>
      <c r="AM876" s="127"/>
      <c r="AN876" s="127"/>
      <c r="AO876" s="127"/>
      <c r="AP876" s="47"/>
    </row>
    <row r="877" spans="2:42" ht="18" customHeight="1">
      <c r="B877" s="592">
        <f>+IF('請求入力欄'!D874="","",'請求入力欄'!D874)</f>
      </c>
      <c r="C877" s="593"/>
      <c r="D877" s="594"/>
      <c r="E877" s="204"/>
      <c r="F877" s="601">
        <f>+IF('請求入力欄'!K874="","",'請求入力欄'!K874)</f>
      </c>
      <c r="G877" s="601"/>
      <c r="H877" s="601"/>
      <c r="I877" s="601"/>
      <c r="J877" s="601"/>
      <c r="K877" s="601"/>
      <c r="L877" s="601"/>
      <c r="M877" s="601"/>
      <c r="N877" s="601"/>
      <c r="O877" s="601"/>
      <c r="P877" s="205"/>
      <c r="Q877" s="597">
        <f>+IF('請求入力欄'!L874="","",'請求入力欄'!L874)</f>
      </c>
      <c r="R877" s="598"/>
      <c r="S877" s="598"/>
      <c r="T877" s="598"/>
      <c r="U877" s="595">
        <f>+IF('請求入力欄'!M874="","",'請求入力欄'!M874)</f>
      </c>
      <c r="V877" s="595"/>
      <c r="W877" s="595"/>
      <c r="X877" s="596"/>
      <c r="Y877" s="548">
        <f>+IF('請求入力欄'!N874="","",'請求入力欄'!N874)</f>
      </c>
      <c r="Z877" s="549"/>
      <c r="AA877" s="549"/>
      <c r="AB877" s="549"/>
      <c r="AC877" s="549"/>
      <c r="AD877" s="549"/>
      <c r="AE877" s="549"/>
      <c r="AF877" s="549"/>
      <c r="AG877" s="550"/>
      <c r="AH877" s="48"/>
      <c r="AI877" s="127"/>
      <c r="AJ877" s="127"/>
      <c r="AK877" s="127"/>
      <c r="AL877" s="127"/>
      <c r="AM877" s="127"/>
      <c r="AN877" s="127"/>
      <c r="AO877" s="127"/>
      <c r="AP877" s="47"/>
    </row>
    <row r="878" spans="2:42" ht="18" customHeight="1">
      <c r="B878" s="592">
        <f>+IF('請求入力欄'!D875="","",'請求入力欄'!D875)</f>
      </c>
      <c r="C878" s="593"/>
      <c r="D878" s="594"/>
      <c r="E878" s="204"/>
      <c r="F878" s="601">
        <f>+IF('請求入力欄'!K875="","",'請求入力欄'!K875)</f>
      </c>
      <c r="G878" s="601"/>
      <c r="H878" s="601"/>
      <c r="I878" s="601"/>
      <c r="J878" s="601"/>
      <c r="K878" s="601"/>
      <c r="L878" s="601"/>
      <c r="M878" s="601"/>
      <c r="N878" s="601"/>
      <c r="O878" s="601"/>
      <c r="P878" s="205"/>
      <c r="Q878" s="597">
        <f>+IF('請求入力欄'!L875="","",'請求入力欄'!L875)</f>
      </c>
      <c r="R878" s="598"/>
      <c r="S878" s="598"/>
      <c r="T878" s="598"/>
      <c r="U878" s="595">
        <f>+IF('請求入力欄'!M875="","",'請求入力欄'!M875)</f>
      </c>
      <c r="V878" s="595"/>
      <c r="W878" s="595"/>
      <c r="X878" s="596"/>
      <c r="Y878" s="548">
        <f>+IF('請求入力欄'!N875="","",'請求入力欄'!N875)</f>
      </c>
      <c r="Z878" s="549"/>
      <c r="AA878" s="549"/>
      <c r="AB878" s="549"/>
      <c r="AC878" s="549"/>
      <c r="AD878" s="549"/>
      <c r="AE878" s="549"/>
      <c r="AF878" s="549"/>
      <c r="AG878" s="550"/>
      <c r="AH878" s="48"/>
      <c r="AI878" s="127"/>
      <c r="AJ878" s="127"/>
      <c r="AK878" s="127"/>
      <c r="AL878" s="127"/>
      <c r="AM878" s="127"/>
      <c r="AN878" s="127"/>
      <c r="AO878" s="127"/>
      <c r="AP878" s="47"/>
    </row>
    <row r="879" spans="2:42" ht="18" customHeight="1">
      <c r="B879" s="592">
        <f>+IF('請求入力欄'!D876="","",'請求入力欄'!D876)</f>
      </c>
      <c r="C879" s="593"/>
      <c r="D879" s="594"/>
      <c r="E879" s="204"/>
      <c r="F879" s="601">
        <f>+IF('請求入力欄'!K876="","",'請求入力欄'!K876)</f>
      </c>
      <c r="G879" s="601"/>
      <c r="H879" s="601"/>
      <c r="I879" s="601"/>
      <c r="J879" s="601"/>
      <c r="K879" s="601"/>
      <c r="L879" s="601"/>
      <c r="M879" s="601"/>
      <c r="N879" s="601"/>
      <c r="O879" s="601"/>
      <c r="P879" s="205"/>
      <c r="Q879" s="597">
        <f>+IF('請求入力欄'!L876="","",'請求入力欄'!L876)</f>
      </c>
      <c r="R879" s="598"/>
      <c r="S879" s="598"/>
      <c r="T879" s="598"/>
      <c r="U879" s="595">
        <f>+IF('請求入力欄'!M876="","",'請求入力欄'!M876)</f>
      </c>
      <c r="V879" s="595"/>
      <c r="W879" s="595"/>
      <c r="X879" s="596"/>
      <c r="Y879" s="548">
        <f>+IF('請求入力欄'!N876="","",'請求入力欄'!N876)</f>
      </c>
      <c r="Z879" s="549"/>
      <c r="AA879" s="549"/>
      <c r="AB879" s="549"/>
      <c r="AC879" s="549"/>
      <c r="AD879" s="549"/>
      <c r="AE879" s="549"/>
      <c r="AF879" s="549"/>
      <c r="AG879" s="550"/>
      <c r="AH879" s="48"/>
      <c r="AI879" s="127"/>
      <c r="AJ879" s="127"/>
      <c r="AK879" s="127"/>
      <c r="AL879" s="127"/>
      <c r="AM879" s="127"/>
      <c r="AN879" s="127"/>
      <c r="AO879" s="127"/>
      <c r="AP879" s="47"/>
    </row>
    <row r="880" spans="2:42" ht="18" customHeight="1">
      <c r="B880" s="592">
        <f>+IF('請求入力欄'!D877="","",'請求入力欄'!D877)</f>
      </c>
      <c r="C880" s="593"/>
      <c r="D880" s="594"/>
      <c r="E880" s="204"/>
      <c r="F880" s="601">
        <f>+IF('請求入力欄'!K877="","",'請求入力欄'!K877)</f>
      </c>
      <c r="G880" s="601"/>
      <c r="H880" s="601"/>
      <c r="I880" s="601"/>
      <c r="J880" s="601"/>
      <c r="K880" s="601"/>
      <c r="L880" s="601"/>
      <c r="M880" s="601"/>
      <c r="N880" s="601"/>
      <c r="O880" s="601"/>
      <c r="P880" s="205"/>
      <c r="Q880" s="597">
        <f>+IF('請求入力欄'!L877="","",'請求入力欄'!L877)</f>
      </c>
      <c r="R880" s="598"/>
      <c r="S880" s="598"/>
      <c r="T880" s="598"/>
      <c r="U880" s="595">
        <f>+IF('請求入力欄'!M877="","",'請求入力欄'!M877)</f>
      </c>
      <c r="V880" s="595"/>
      <c r="W880" s="595"/>
      <c r="X880" s="596"/>
      <c r="Y880" s="548">
        <f>+IF('請求入力欄'!N877="","",'請求入力欄'!N877)</f>
      </c>
      <c r="Z880" s="549"/>
      <c r="AA880" s="549"/>
      <c r="AB880" s="549"/>
      <c r="AC880" s="549"/>
      <c r="AD880" s="549"/>
      <c r="AE880" s="549"/>
      <c r="AF880" s="549"/>
      <c r="AG880" s="550"/>
      <c r="AH880" s="48"/>
      <c r="AI880" s="127"/>
      <c r="AJ880" s="127"/>
      <c r="AK880" s="127"/>
      <c r="AL880" s="127"/>
      <c r="AM880" s="127"/>
      <c r="AN880" s="127"/>
      <c r="AO880" s="127"/>
      <c r="AP880" s="47"/>
    </row>
    <row r="881" spans="2:42" ht="18" customHeight="1">
      <c r="B881" s="592">
        <f>+IF('請求入力欄'!D878="","",'請求入力欄'!D878)</f>
      </c>
      <c r="C881" s="593"/>
      <c r="D881" s="594"/>
      <c r="E881" s="206"/>
      <c r="F881" s="601">
        <f>+IF('請求入力欄'!K878="","",'請求入力欄'!K878)</f>
      </c>
      <c r="G881" s="601"/>
      <c r="H881" s="601"/>
      <c r="I881" s="601"/>
      <c r="J881" s="601"/>
      <c r="K881" s="601"/>
      <c r="L881" s="601"/>
      <c r="M881" s="601"/>
      <c r="N881" s="601"/>
      <c r="O881" s="601"/>
      <c r="P881" s="207"/>
      <c r="Q881" s="597">
        <f>+IF('請求入力欄'!L878="","",'請求入力欄'!L878)</f>
      </c>
      <c r="R881" s="598"/>
      <c r="S881" s="598"/>
      <c r="T881" s="598"/>
      <c r="U881" s="595">
        <f>+IF('請求入力欄'!M878="","",'請求入力欄'!M878)</f>
      </c>
      <c r="V881" s="595"/>
      <c r="W881" s="595"/>
      <c r="X881" s="596"/>
      <c r="Y881" s="548">
        <f>+IF('請求入力欄'!N878="","",'請求入力欄'!N878)</f>
      </c>
      <c r="Z881" s="549"/>
      <c r="AA881" s="549"/>
      <c r="AB881" s="549"/>
      <c r="AC881" s="549"/>
      <c r="AD881" s="549"/>
      <c r="AE881" s="549"/>
      <c r="AF881" s="549"/>
      <c r="AG881" s="550"/>
      <c r="AH881" s="54"/>
      <c r="AI881" s="4"/>
      <c r="AJ881" s="4"/>
      <c r="AK881" s="4"/>
      <c r="AL881" s="4"/>
      <c r="AM881" s="4"/>
      <c r="AN881" s="4"/>
      <c r="AO881" s="4"/>
      <c r="AP881" s="45"/>
    </row>
    <row r="882" spans="2:42" ht="18" customHeight="1">
      <c r="B882" s="592">
        <f>+IF('請求入力欄'!D879="","",'請求入力欄'!D879)</f>
      </c>
      <c r="C882" s="593"/>
      <c r="D882" s="594"/>
      <c r="E882" s="204"/>
      <c r="F882" s="601">
        <f>+IF('請求入力欄'!K879="","",'請求入力欄'!K879)</f>
      </c>
      <c r="G882" s="601"/>
      <c r="H882" s="601"/>
      <c r="I882" s="601"/>
      <c r="J882" s="601"/>
      <c r="K882" s="601"/>
      <c r="L882" s="601"/>
      <c r="M882" s="601"/>
      <c r="N882" s="601"/>
      <c r="O882" s="601"/>
      <c r="P882" s="205"/>
      <c r="Q882" s="597">
        <f>+IF('請求入力欄'!L879="","",'請求入力欄'!L879)</f>
      </c>
      <c r="R882" s="598"/>
      <c r="S882" s="598"/>
      <c r="T882" s="598"/>
      <c r="U882" s="595">
        <f>+IF('請求入力欄'!M879="","",'請求入力欄'!M879)</f>
      </c>
      <c r="V882" s="595"/>
      <c r="W882" s="595"/>
      <c r="X882" s="596"/>
      <c r="Y882" s="548">
        <f>+IF('請求入力欄'!N879="","",'請求入力欄'!N879)</f>
      </c>
      <c r="Z882" s="549"/>
      <c r="AA882" s="549"/>
      <c r="AB882" s="549"/>
      <c r="AC882" s="549"/>
      <c r="AD882" s="549"/>
      <c r="AE882" s="549"/>
      <c r="AF882" s="549"/>
      <c r="AG882" s="550"/>
      <c r="AH882" s="48"/>
      <c r="AI882" s="127"/>
      <c r="AJ882" s="127"/>
      <c r="AK882" s="127"/>
      <c r="AL882" s="127"/>
      <c r="AM882" s="127"/>
      <c r="AN882" s="127"/>
      <c r="AO882" s="127"/>
      <c r="AP882" s="47"/>
    </row>
    <row r="883" spans="2:42" ht="26.25" customHeight="1">
      <c r="B883" s="40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442" t="s">
        <v>248</v>
      </c>
      <c r="R883" s="443"/>
      <c r="S883" s="443"/>
      <c r="T883" s="444"/>
      <c r="U883" s="51" t="s">
        <v>2</v>
      </c>
      <c r="V883" s="52"/>
      <c r="W883" s="52"/>
      <c r="X883" s="53"/>
      <c r="Y883" s="490">
        <f>SUM(Y874:AG882)</f>
        <v>0</v>
      </c>
      <c r="Z883" s="491"/>
      <c r="AA883" s="491"/>
      <c r="AB883" s="491"/>
      <c r="AC883" s="491"/>
      <c r="AD883" s="491"/>
      <c r="AE883" s="491"/>
      <c r="AF883" s="491"/>
      <c r="AG883" s="492"/>
      <c r="AH883" s="496" t="s">
        <v>32</v>
      </c>
      <c r="AI883" s="496"/>
      <c r="AJ883" s="496"/>
      <c r="AK883" s="496"/>
      <c r="AL883" s="496"/>
      <c r="AM883" s="496"/>
      <c r="AN883" s="496"/>
      <c r="AO883" s="496"/>
      <c r="AP883" s="497"/>
    </row>
    <row r="884" spans="2:42" ht="26.25" customHeight="1" thickBot="1">
      <c r="B884" s="41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"/>
      <c r="N884" s="4"/>
      <c r="O884" s="4"/>
      <c r="P884" s="4"/>
      <c r="Q884" s="261"/>
      <c r="R884" s="445">
        <f>'請求入力欄'!K881</f>
        <v>0.08</v>
      </c>
      <c r="S884" s="445"/>
      <c r="T884" s="446"/>
      <c r="U884" s="72" t="s">
        <v>29</v>
      </c>
      <c r="V884" s="73"/>
      <c r="W884" s="73"/>
      <c r="X884" s="74"/>
      <c r="Y884" s="493">
        <f>ROUNDDOWN(Y883*R884,0)</f>
        <v>0</v>
      </c>
      <c r="Z884" s="494"/>
      <c r="AA884" s="494"/>
      <c r="AB884" s="494"/>
      <c r="AC884" s="494"/>
      <c r="AD884" s="494"/>
      <c r="AE884" s="494"/>
      <c r="AF884" s="494"/>
      <c r="AG884" s="495"/>
      <c r="AH884" s="498">
        <f>SUM(Y883:AG884)</f>
        <v>0</v>
      </c>
      <c r="AI884" s="499"/>
      <c r="AJ884" s="499"/>
      <c r="AK884" s="499"/>
      <c r="AL884" s="499"/>
      <c r="AM884" s="499"/>
      <c r="AN884" s="499"/>
      <c r="AO884" s="499"/>
      <c r="AP884" s="500"/>
    </row>
    <row r="885" spans="2:42" ht="17.25" customHeight="1" thickTop="1">
      <c r="B885" s="568" t="s">
        <v>27</v>
      </c>
      <c r="C885" s="39"/>
      <c r="D885" s="4"/>
      <c r="E885" s="4"/>
      <c r="F885" s="4"/>
      <c r="G885" s="4"/>
      <c r="H885" s="4"/>
      <c r="I885" s="4"/>
      <c r="J885" s="4"/>
      <c r="K885" s="4"/>
      <c r="L885" s="4"/>
      <c r="M885" s="569" t="s">
        <v>28</v>
      </c>
      <c r="N885" s="570"/>
      <c r="O885" s="570"/>
      <c r="P885" s="570"/>
      <c r="Q885" s="570"/>
      <c r="R885" s="570"/>
      <c r="S885" s="570"/>
      <c r="T885" s="570"/>
      <c r="U885" s="570"/>
      <c r="V885" s="570" t="s">
        <v>29</v>
      </c>
      <c r="W885" s="570"/>
      <c r="X885" s="570"/>
      <c r="Y885" s="571"/>
      <c r="Z885" s="571"/>
      <c r="AA885" s="571"/>
      <c r="AB885" s="571"/>
      <c r="AC885" s="572"/>
      <c r="AD885" s="573" t="s">
        <v>30</v>
      </c>
      <c r="AE885" s="574"/>
      <c r="AF885" s="574"/>
      <c r="AG885" s="575"/>
      <c r="AH885" s="44"/>
      <c r="AI885" s="43"/>
      <c r="AJ885" s="60"/>
      <c r="AK885" s="132"/>
      <c r="AL885" s="43"/>
      <c r="AM885" s="60"/>
      <c r="AN885" s="132"/>
      <c r="AO885" s="59"/>
      <c r="AP885" s="60"/>
    </row>
    <row r="886" spans="2:42" ht="17.25" customHeight="1">
      <c r="B886" s="568"/>
      <c r="C886" s="14"/>
      <c r="D886" s="6"/>
      <c r="E886" s="6" t="s">
        <v>22</v>
      </c>
      <c r="F886" s="6"/>
      <c r="G886" s="6"/>
      <c r="H886" s="6"/>
      <c r="I886" s="6"/>
      <c r="J886" s="6"/>
      <c r="K886" s="6"/>
      <c r="L886" s="6" t="s">
        <v>24</v>
      </c>
      <c r="M886" s="576"/>
      <c r="N886" s="447"/>
      <c r="O886" s="512"/>
      <c r="P886" s="514"/>
      <c r="Q886" s="447"/>
      <c r="R886" s="512"/>
      <c r="S886" s="514"/>
      <c r="T886" s="447"/>
      <c r="U886" s="512"/>
      <c r="V886" s="514"/>
      <c r="W886" s="512"/>
      <c r="X886" s="514"/>
      <c r="Y886" s="447"/>
      <c r="Z886" s="512"/>
      <c r="AA886" s="514"/>
      <c r="AB886" s="447"/>
      <c r="AC886" s="533"/>
      <c r="AD886" s="578" t="s">
        <v>31</v>
      </c>
      <c r="AE886" s="579"/>
      <c r="AF886" s="579"/>
      <c r="AG886" s="580"/>
      <c r="AH886" s="35"/>
      <c r="AI886" s="79"/>
      <c r="AJ886" s="61"/>
      <c r="AK886" s="133"/>
      <c r="AL886" s="79"/>
      <c r="AM886" s="61"/>
      <c r="AN886" s="133"/>
      <c r="AO886" s="79"/>
      <c r="AP886" s="61"/>
    </row>
    <row r="887" spans="2:42" ht="17.25" customHeight="1" thickBot="1">
      <c r="B887" s="568"/>
      <c r="C887" s="126" t="s">
        <v>80</v>
      </c>
      <c r="D887" s="5"/>
      <c r="E887" s="5"/>
      <c r="F887" s="5"/>
      <c r="G887" s="5"/>
      <c r="H887" s="5"/>
      <c r="I887" s="5"/>
      <c r="J887" s="5"/>
      <c r="K887" s="5"/>
      <c r="L887" s="5"/>
      <c r="M887" s="577"/>
      <c r="N887" s="448"/>
      <c r="O887" s="513"/>
      <c r="P887" s="515"/>
      <c r="Q887" s="448"/>
      <c r="R887" s="513"/>
      <c r="S887" s="515"/>
      <c r="T887" s="448"/>
      <c r="U887" s="513"/>
      <c r="V887" s="515"/>
      <c r="W887" s="513"/>
      <c r="X887" s="515"/>
      <c r="Y887" s="448"/>
      <c r="Z887" s="513"/>
      <c r="AA887" s="515"/>
      <c r="AB887" s="448"/>
      <c r="AC887" s="534"/>
      <c r="AD887" s="581" t="s">
        <v>2</v>
      </c>
      <c r="AE887" s="582"/>
      <c r="AF887" s="582"/>
      <c r="AG887" s="583"/>
      <c r="AH887" s="35"/>
      <c r="AI887" s="79"/>
      <c r="AJ887" s="61"/>
      <c r="AK887" s="133"/>
      <c r="AL887" s="79"/>
      <c r="AM887" s="61"/>
      <c r="AN887" s="133"/>
      <c r="AO887" s="79"/>
      <c r="AP887" s="61"/>
    </row>
    <row r="888" spans="2:42" ht="17.25" customHeight="1">
      <c r="B888" s="568"/>
      <c r="C888" s="34"/>
      <c r="D888" s="4"/>
      <c r="E888" s="4"/>
      <c r="F888" s="4"/>
      <c r="G888" s="4"/>
      <c r="H888" s="4"/>
      <c r="I888" s="4"/>
      <c r="J888" s="4"/>
      <c r="K888" s="4"/>
      <c r="L888" s="55"/>
      <c r="M888" s="584" t="s">
        <v>42</v>
      </c>
      <c r="N888" s="585"/>
      <c r="O888" s="585"/>
      <c r="P888" s="585"/>
      <c r="Q888" s="586" t="s">
        <v>43</v>
      </c>
      <c r="R888" s="587"/>
      <c r="S888" s="587"/>
      <c r="T888" s="587"/>
      <c r="U888" s="588" t="s">
        <v>52</v>
      </c>
      <c r="V888" s="587"/>
      <c r="W888" s="587"/>
      <c r="X888" s="587"/>
      <c r="Y888" s="587"/>
      <c r="Z888" s="587"/>
      <c r="AA888" s="587"/>
      <c r="AB888" s="587"/>
      <c r="AC888" s="587"/>
      <c r="AD888" s="589" t="s">
        <v>3</v>
      </c>
      <c r="AE888" s="590"/>
      <c r="AF888" s="590"/>
      <c r="AG888" s="591"/>
      <c r="AH888" s="58"/>
      <c r="AI888" s="57"/>
      <c r="AJ888" s="62"/>
      <c r="AK888" s="134"/>
      <c r="AL888" s="57"/>
      <c r="AM888" s="62"/>
      <c r="AN888" s="134"/>
      <c r="AO888" s="57"/>
      <c r="AP888" s="62"/>
    </row>
    <row r="889" spans="2:42" ht="19.5" customHeight="1">
      <c r="B889" s="563" t="s">
        <v>21</v>
      </c>
      <c r="C889" s="564"/>
      <c r="D889" s="565"/>
      <c r="E889" s="551" t="s">
        <v>16</v>
      </c>
      <c r="F889" s="552"/>
      <c r="G889" s="552"/>
      <c r="H889" s="552"/>
      <c r="I889" s="552"/>
      <c r="J889" s="552"/>
      <c r="K889" s="552"/>
      <c r="L889" s="552"/>
      <c r="M889" s="553" t="s">
        <v>44</v>
      </c>
      <c r="N889" s="554"/>
      <c r="O889" s="554"/>
      <c r="P889" s="554"/>
      <c r="Q889" s="555"/>
      <c r="R889" s="525"/>
      <c r="S889" s="525"/>
      <c r="T889" s="525"/>
      <c r="U889" s="559" t="s">
        <v>53</v>
      </c>
      <c r="V889" s="525"/>
      <c r="W889" s="525"/>
      <c r="X889" s="525"/>
      <c r="Y889" s="510"/>
      <c r="Z889" s="511"/>
      <c r="AA889" s="511"/>
      <c r="AB889" s="511"/>
      <c r="AC889" s="511"/>
      <c r="AD889" s="529">
        <v>4120</v>
      </c>
      <c r="AE889" s="530"/>
      <c r="AF889" s="530"/>
      <c r="AG889" s="531" t="s">
        <v>60</v>
      </c>
      <c r="AH889" s="531"/>
      <c r="AI889" s="531"/>
      <c r="AJ889" s="532"/>
      <c r="AK889" s="56"/>
      <c r="AL889" s="33"/>
      <c r="AM889" s="33"/>
      <c r="AN889" s="33"/>
      <c r="AO889" s="33"/>
      <c r="AP889" s="63"/>
    </row>
    <row r="890" spans="2:42" ht="19.5" customHeight="1">
      <c r="B890" s="551"/>
      <c r="C890" s="552"/>
      <c r="D890" s="552"/>
      <c r="E890" s="70"/>
      <c r="F890" s="130"/>
      <c r="G890" s="130"/>
      <c r="H890" s="130"/>
      <c r="I890" s="130"/>
      <c r="J890" s="130"/>
      <c r="K890" s="130"/>
      <c r="L890" s="50"/>
      <c r="M890" s="553" t="s">
        <v>45</v>
      </c>
      <c r="N890" s="554"/>
      <c r="O890" s="554"/>
      <c r="P890" s="554"/>
      <c r="Q890" s="555"/>
      <c r="R890" s="525"/>
      <c r="S890" s="525"/>
      <c r="T890" s="525"/>
      <c r="U890" s="559" t="s">
        <v>54</v>
      </c>
      <c r="V890" s="525"/>
      <c r="W890" s="525"/>
      <c r="X890" s="525"/>
      <c r="Y890" s="510"/>
      <c r="Z890" s="511"/>
      <c r="AA890" s="511"/>
      <c r="AB890" s="511"/>
      <c r="AC890" s="511"/>
      <c r="AD890" s="538">
        <v>4140</v>
      </c>
      <c r="AE890" s="539"/>
      <c r="AF890" s="539"/>
      <c r="AG890" s="470" t="s">
        <v>61</v>
      </c>
      <c r="AH890" s="470"/>
      <c r="AI890" s="470"/>
      <c r="AJ890" s="471"/>
      <c r="AK890" s="15"/>
      <c r="AL890" s="16"/>
      <c r="AM890" s="16"/>
      <c r="AN890" s="16"/>
      <c r="AO890" s="16"/>
      <c r="AP890" s="64"/>
    </row>
    <row r="891" spans="2:42" ht="19.5" customHeight="1">
      <c r="B891" s="551"/>
      <c r="C891" s="552"/>
      <c r="D891" s="552"/>
      <c r="E891" s="70"/>
      <c r="F891" s="130"/>
      <c r="G891" s="130"/>
      <c r="H891" s="130"/>
      <c r="I891" s="130"/>
      <c r="J891" s="130"/>
      <c r="K891" s="130"/>
      <c r="L891" s="50"/>
      <c r="M891" s="553" t="s">
        <v>46</v>
      </c>
      <c r="N891" s="554"/>
      <c r="O891" s="554"/>
      <c r="P891" s="554"/>
      <c r="Q891" s="555"/>
      <c r="R891" s="525"/>
      <c r="S891" s="525"/>
      <c r="T891" s="525"/>
      <c r="U891" s="559" t="s">
        <v>55</v>
      </c>
      <c r="V891" s="525"/>
      <c r="W891" s="525"/>
      <c r="X891" s="525"/>
      <c r="Y891" s="510"/>
      <c r="Z891" s="511"/>
      <c r="AA891" s="511"/>
      <c r="AB891" s="511"/>
      <c r="AC891" s="511"/>
      <c r="AD891" s="566">
        <v>4150</v>
      </c>
      <c r="AE891" s="567"/>
      <c r="AF891" s="567"/>
      <c r="AG891" s="472" t="s">
        <v>62</v>
      </c>
      <c r="AH891" s="472"/>
      <c r="AI891" s="472"/>
      <c r="AJ891" s="473"/>
      <c r="AK891" s="17"/>
      <c r="AL891" s="18"/>
      <c r="AM891" s="18"/>
      <c r="AN891" s="18"/>
      <c r="AO891" s="18"/>
      <c r="AP891" s="65"/>
    </row>
    <row r="892" spans="2:42" ht="19.5" customHeight="1">
      <c r="B892" s="551"/>
      <c r="C892" s="552"/>
      <c r="D892" s="552"/>
      <c r="E892" s="70"/>
      <c r="F892" s="130"/>
      <c r="G892" s="130"/>
      <c r="H892" s="130"/>
      <c r="I892" s="130"/>
      <c r="J892" s="130"/>
      <c r="K892" s="130"/>
      <c r="L892" s="50"/>
      <c r="M892" s="553" t="s">
        <v>47</v>
      </c>
      <c r="N892" s="554"/>
      <c r="O892" s="554"/>
      <c r="P892" s="554"/>
      <c r="Q892" s="555"/>
      <c r="R892" s="525"/>
      <c r="S892" s="525"/>
      <c r="T892" s="525"/>
      <c r="U892" s="559" t="s">
        <v>56</v>
      </c>
      <c r="V892" s="525"/>
      <c r="W892" s="525"/>
      <c r="X892" s="525"/>
      <c r="Y892" s="526"/>
      <c r="Z892" s="526"/>
      <c r="AA892" s="526"/>
      <c r="AB892" s="526"/>
      <c r="AC892" s="526"/>
      <c r="AD892" s="19"/>
      <c r="AE892" s="19"/>
      <c r="AF892" s="19"/>
      <c r="AG892" s="19"/>
      <c r="AH892" s="19"/>
      <c r="AI892" s="19"/>
      <c r="AJ892" s="20"/>
      <c r="AK892" s="560" t="s">
        <v>63</v>
      </c>
      <c r="AL892" s="561"/>
      <c r="AM892" s="561" t="s">
        <v>64</v>
      </c>
      <c r="AN892" s="561"/>
      <c r="AO892" s="561" t="s">
        <v>65</v>
      </c>
      <c r="AP892" s="562"/>
    </row>
    <row r="893" spans="2:42" ht="19.5" customHeight="1">
      <c r="B893" s="551"/>
      <c r="C893" s="552"/>
      <c r="D893" s="552"/>
      <c r="E893" s="70"/>
      <c r="F893" s="130"/>
      <c r="G893" s="130"/>
      <c r="H893" s="130"/>
      <c r="I893" s="130"/>
      <c r="J893" s="130"/>
      <c r="K893" s="130"/>
      <c r="L893" s="50"/>
      <c r="M893" s="553" t="s">
        <v>48</v>
      </c>
      <c r="N893" s="554"/>
      <c r="O893" s="554"/>
      <c r="P893" s="554"/>
      <c r="Q893" s="555"/>
      <c r="R893" s="525"/>
      <c r="S893" s="525"/>
      <c r="T893" s="525"/>
      <c r="U893" s="559" t="s">
        <v>57</v>
      </c>
      <c r="V893" s="525"/>
      <c r="W893" s="525"/>
      <c r="X893" s="525"/>
      <c r="Y893" s="526"/>
      <c r="Z893" s="526"/>
      <c r="AA893" s="526"/>
      <c r="AB893" s="526"/>
      <c r="AC893" s="526"/>
      <c r="AD893" s="21"/>
      <c r="AE893" s="21"/>
      <c r="AF893" s="21"/>
      <c r="AG893" s="21"/>
      <c r="AH893" s="21"/>
      <c r="AI893" s="21"/>
      <c r="AJ893" s="22"/>
      <c r="AK893" s="474">
        <v>0</v>
      </c>
      <c r="AL893" s="468"/>
      <c r="AM893" s="468">
        <v>4</v>
      </c>
      <c r="AN893" s="468"/>
      <c r="AO893" s="468">
        <v>0</v>
      </c>
      <c r="AP893" s="469"/>
    </row>
    <row r="894" spans="2:42" ht="19.5" customHeight="1">
      <c r="B894" s="551"/>
      <c r="C894" s="552"/>
      <c r="D894" s="552"/>
      <c r="E894" s="70"/>
      <c r="F894" s="130"/>
      <c r="G894" s="130"/>
      <c r="H894" s="130"/>
      <c r="I894" s="130"/>
      <c r="J894" s="130"/>
      <c r="K894" s="130"/>
      <c r="L894" s="50"/>
      <c r="M894" s="553" t="s">
        <v>49</v>
      </c>
      <c r="N894" s="554"/>
      <c r="O894" s="554"/>
      <c r="P894" s="554"/>
      <c r="Q894" s="555"/>
      <c r="R894" s="525"/>
      <c r="S894" s="525"/>
      <c r="T894" s="525"/>
      <c r="U894" s="559" t="s">
        <v>58</v>
      </c>
      <c r="V894" s="525"/>
      <c r="W894" s="525"/>
      <c r="X894" s="525"/>
      <c r="Y894" s="526"/>
      <c r="Z894" s="526"/>
      <c r="AA894" s="526"/>
      <c r="AB894" s="526"/>
      <c r="AC894" s="526"/>
      <c r="AD894" s="21"/>
      <c r="AE894" s="21"/>
      <c r="AF894" s="21"/>
      <c r="AG894" s="21"/>
      <c r="AH894" s="21"/>
      <c r="AI894" s="21"/>
      <c r="AJ894" s="22"/>
      <c r="AK894" s="474">
        <v>1</v>
      </c>
      <c r="AL894" s="468"/>
      <c r="AM894" s="468">
        <v>6</v>
      </c>
      <c r="AN894" s="468"/>
      <c r="AO894" s="468">
        <v>1</v>
      </c>
      <c r="AP894" s="469"/>
    </row>
    <row r="895" spans="2:42" ht="19.5" customHeight="1">
      <c r="B895" s="551"/>
      <c r="C895" s="552"/>
      <c r="D895" s="552"/>
      <c r="E895" s="70"/>
      <c r="F895" s="130"/>
      <c r="G895" s="130"/>
      <c r="H895" s="130"/>
      <c r="I895" s="130"/>
      <c r="J895" s="130"/>
      <c r="K895" s="130"/>
      <c r="L895" s="50"/>
      <c r="M895" s="553" t="s">
        <v>258</v>
      </c>
      <c r="N895" s="554"/>
      <c r="O895" s="554"/>
      <c r="P895" s="554"/>
      <c r="Q895" s="555"/>
      <c r="R895" s="525"/>
      <c r="S895" s="525"/>
      <c r="T895" s="525"/>
      <c r="U895" s="559" t="s">
        <v>59</v>
      </c>
      <c r="V895" s="525"/>
      <c r="W895" s="525"/>
      <c r="X895" s="525"/>
      <c r="Y895" s="526"/>
      <c r="Z895" s="526"/>
      <c r="AA895" s="526"/>
      <c r="AB895" s="526"/>
      <c r="AC895" s="526"/>
      <c r="AD895" s="21"/>
      <c r="AE895" s="21"/>
      <c r="AF895" s="21"/>
      <c r="AG895" s="21"/>
      <c r="AH895" s="21"/>
      <c r="AI895" s="21"/>
      <c r="AJ895" s="22"/>
      <c r="AK895" s="474">
        <v>2</v>
      </c>
      <c r="AL895" s="468"/>
      <c r="AM895" s="468">
        <v>7</v>
      </c>
      <c r="AN895" s="468"/>
      <c r="AO895" s="468">
        <v>2</v>
      </c>
      <c r="AP895" s="469"/>
    </row>
    <row r="896" spans="2:42" ht="19.5" customHeight="1">
      <c r="B896" s="551"/>
      <c r="C896" s="552"/>
      <c r="D896" s="552"/>
      <c r="E896" s="70"/>
      <c r="F896" s="130"/>
      <c r="G896" s="130"/>
      <c r="H896" s="130"/>
      <c r="I896" s="130"/>
      <c r="J896" s="130"/>
      <c r="K896" s="130"/>
      <c r="L896" s="50"/>
      <c r="M896" s="553" t="s">
        <v>50</v>
      </c>
      <c r="N896" s="554"/>
      <c r="O896" s="554"/>
      <c r="P896" s="554"/>
      <c r="Q896" s="555"/>
      <c r="R896" s="525"/>
      <c r="S896" s="525"/>
      <c r="T896" s="525"/>
      <c r="U896" s="525"/>
      <c r="V896" s="525"/>
      <c r="W896" s="525"/>
      <c r="X896" s="525"/>
      <c r="Y896" s="526"/>
      <c r="Z896" s="526"/>
      <c r="AA896" s="526"/>
      <c r="AB896" s="526"/>
      <c r="AC896" s="526"/>
      <c r="AD896" s="21"/>
      <c r="AE896" s="21"/>
      <c r="AF896" s="21"/>
      <c r="AG896" s="21"/>
      <c r="AH896" s="21"/>
      <c r="AI896" s="21"/>
      <c r="AJ896" s="22"/>
      <c r="AK896" s="474"/>
      <c r="AL896" s="468"/>
      <c r="AM896" s="468"/>
      <c r="AN896" s="468"/>
      <c r="AO896" s="468">
        <v>4</v>
      </c>
      <c r="AP896" s="469"/>
    </row>
    <row r="897" spans="2:42" ht="19.5" customHeight="1">
      <c r="B897" s="551"/>
      <c r="C897" s="552"/>
      <c r="D897" s="552"/>
      <c r="E897" s="70"/>
      <c r="F897" s="130"/>
      <c r="G897" s="130"/>
      <c r="H897" s="130"/>
      <c r="I897" s="130"/>
      <c r="J897" s="130"/>
      <c r="K897" s="130"/>
      <c r="L897" s="50"/>
      <c r="M897" s="556"/>
      <c r="N897" s="554"/>
      <c r="O897" s="554"/>
      <c r="P897" s="554"/>
      <c r="Q897" s="555"/>
      <c r="R897" s="525"/>
      <c r="S897" s="525"/>
      <c r="T897" s="525"/>
      <c r="U897" s="525"/>
      <c r="V897" s="525"/>
      <c r="W897" s="525"/>
      <c r="X897" s="525"/>
      <c r="Y897" s="526"/>
      <c r="Z897" s="526"/>
      <c r="AA897" s="526"/>
      <c r="AB897" s="526"/>
      <c r="AC897" s="526"/>
      <c r="AD897" s="21"/>
      <c r="AE897" s="21"/>
      <c r="AF897" s="21"/>
      <c r="AG897" s="21"/>
      <c r="AH897" s="21"/>
      <c r="AI897" s="21"/>
      <c r="AJ897" s="22"/>
      <c r="AK897" s="474"/>
      <c r="AL897" s="468"/>
      <c r="AM897" s="468"/>
      <c r="AN897" s="468"/>
      <c r="AO897" s="468">
        <v>5</v>
      </c>
      <c r="AP897" s="469"/>
    </row>
    <row r="898" spans="2:42" ht="19.5" customHeight="1">
      <c r="B898" s="551"/>
      <c r="C898" s="552"/>
      <c r="D898" s="552"/>
      <c r="E898" s="70"/>
      <c r="F898" s="130"/>
      <c r="G898" s="130"/>
      <c r="H898" s="130"/>
      <c r="I898" s="130"/>
      <c r="J898" s="130"/>
      <c r="K898" s="130"/>
      <c r="L898" s="50"/>
      <c r="M898" s="553"/>
      <c r="N898" s="554"/>
      <c r="O898" s="554"/>
      <c r="P898" s="554"/>
      <c r="Q898" s="555"/>
      <c r="R898" s="525"/>
      <c r="S898" s="525"/>
      <c r="T898" s="525"/>
      <c r="U898" s="525"/>
      <c r="V898" s="525"/>
      <c r="W898" s="525"/>
      <c r="X898" s="525"/>
      <c r="Y898" s="526"/>
      <c r="Z898" s="526"/>
      <c r="AA898" s="526"/>
      <c r="AB898" s="526"/>
      <c r="AC898" s="526"/>
      <c r="AD898" s="21"/>
      <c r="AE898" s="21"/>
      <c r="AF898" s="21"/>
      <c r="AG898" s="21"/>
      <c r="AH898" s="21"/>
      <c r="AI898" s="21"/>
      <c r="AJ898" s="22"/>
      <c r="AK898" s="474"/>
      <c r="AL898" s="468"/>
      <c r="AM898" s="468"/>
      <c r="AN898" s="468"/>
      <c r="AO898" s="468"/>
      <c r="AP898" s="469"/>
    </row>
    <row r="899" spans="2:42" ht="19.5" customHeight="1">
      <c r="B899" s="540" t="s">
        <v>2</v>
      </c>
      <c r="C899" s="541"/>
      <c r="D899" s="541"/>
      <c r="E899" s="71"/>
      <c r="F899" s="66"/>
      <c r="G899" s="66"/>
      <c r="H899" s="66"/>
      <c r="I899" s="66"/>
      <c r="J899" s="66"/>
      <c r="K899" s="66"/>
      <c r="L899" s="67"/>
      <c r="M899" s="542" t="s">
        <v>51</v>
      </c>
      <c r="N899" s="543"/>
      <c r="O899" s="543"/>
      <c r="P899" s="543"/>
      <c r="Q899" s="544"/>
      <c r="R899" s="545"/>
      <c r="S899" s="545"/>
      <c r="T899" s="545"/>
      <c r="U899" s="545"/>
      <c r="V899" s="545"/>
      <c r="W899" s="545"/>
      <c r="X899" s="545"/>
      <c r="Y899" s="546"/>
      <c r="Z899" s="546"/>
      <c r="AA899" s="546"/>
      <c r="AB899" s="546"/>
      <c r="AC899" s="546"/>
      <c r="AD899" s="23"/>
      <c r="AE899" s="23"/>
      <c r="AF899" s="23"/>
      <c r="AG899" s="23"/>
      <c r="AH899" s="23"/>
      <c r="AI899" s="23"/>
      <c r="AJ899" s="24"/>
      <c r="AK899" s="547"/>
      <c r="AL899" s="527"/>
      <c r="AM899" s="527"/>
      <c r="AN899" s="527"/>
      <c r="AO899" s="527"/>
      <c r="AP899" s="528"/>
    </row>
    <row r="900" spans="2:42" ht="12" customHeight="1">
      <c r="B900" s="68" t="s">
        <v>17</v>
      </c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69"/>
      <c r="AD900" s="9"/>
      <c r="AE900" s="86"/>
      <c r="AF900" s="86"/>
      <c r="AG900" s="86"/>
      <c r="AH900" s="86"/>
      <c r="AI900" s="86"/>
      <c r="AJ900" s="86"/>
      <c r="AK900" s="86"/>
      <c r="AL900" s="86"/>
      <c r="AM900" s="86"/>
      <c r="AN900" s="86"/>
      <c r="AO900" s="86"/>
      <c r="AP900" s="215"/>
    </row>
    <row r="901" spans="2:42" ht="12" customHeight="1">
      <c r="B901" s="11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12"/>
      <c r="AD901" s="11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216"/>
    </row>
    <row r="902" spans="2:42" ht="12" customHeight="1">
      <c r="B902" s="1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12"/>
      <c r="AD902" s="11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216"/>
    </row>
    <row r="903" spans="2:42" ht="12" customHeight="1">
      <c r="B903" s="11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12"/>
      <c r="AD903" s="11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216"/>
    </row>
    <row r="904" spans="2:42" ht="12" customHeight="1">
      <c r="B904" s="1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12"/>
      <c r="AD904" s="11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216"/>
    </row>
    <row r="905" spans="2:42" ht="12" customHeight="1">
      <c r="B905" s="11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12"/>
      <c r="AD905" s="11"/>
      <c r="AE905" s="4"/>
      <c r="AF905" s="4"/>
      <c r="AG905" s="4"/>
      <c r="AH905" s="4"/>
      <c r="AI905" s="4"/>
      <c r="AO905" s="4"/>
      <c r="AP905" s="216"/>
    </row>
    <row r="906" spans="2:42" ht="12" customHeight="1">
      <c r="B906" s="11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12"/>
      <c r="AD906" s="11"/>
      <c r="AE906" s="4"/>
      <c r="AF906" s="4"/>
      <c r="AG906" s="4"/>
      <c r="AH906" s="4"/>
      <c r="AI906" s="4"/>
      <c r="AO906" s="4"/>
      <c r="AP906" s="216"/>
    </row>
    <row r="907" spans="2:42" ht="10.5">
      <c r="B907" s="10"/>
      <c r="C907" s="128"/>
      <c r="D907" s="128"/>
      <c r="E907" s="128"/>
      <c r="F907" s="128"/>
      <c r="G907" s="128"/>
      <c r="H907" s="128"/>
      <c r="I907" s="128"/>
      <c r="J907" s="128"/>
      <c r="K907" s="128"/>
      <c r="L907" s="128"/>
      <c r="M907" s="128"/>
      <c r="N907" s="128"/>
      <c r="O907" s="128"/>
      <c r="P907" s="128"/>
      <c r="Q907" s="128"/>
      <c r="R907" s="128"/>
      <c r="S907" s="128"/>
      <c r="T907" s="128"/>
      <c r="U907" s="128"/>
      <c r="V907" s="128"/>
      <c r="W907" s="128"/>
      <c r="X907" s="128"/>
      <c r="Y907" s="128"/>
      <c r="Z907" s="128"/>
      <c r="AA907" s="128"/>
      <c r="AB907" s="128"/>
      <c r="AC907" s="129"/>
      <c r="AD907" s="11"/>
      <c r="AE907" s="4"/>
      <c r="AF907" s="4"/>
      <c r="AG907" s="4"/>
      <c r="AH907" s="4"/>
      <c r="AI907" s="4"/>
      <c r="AO907" s="209"/>
      <c r="AP907" s="217"/>
    </row>
    <row r="908" spans="2:42" ht="10.5">
      <c r="B908" s="557" t="s">
        <v>33</v>
      </c>
      <c r="C908" s="449"/>
      <c r="D908" s="558"/>
      <c r="E908" s="558"/>
      <c r="F908" s="558"/>
      <c r="G908" s="449" t="s">
        <v>34</v>
      </c>
      <c r="H908" s="449"/>
      <c r="I908" s="449"/>
      <c r="J908" s="449" t="s">
        <v>34</v>
      </c>
      <c r="K908" s="449"/>
      <c r="L908" s="449"/>
      <c r="M908" s="449" t="s">
        <v>35</v>
      </c>
      <c r="N908" s="449"/>
      <c r="O908" s="449"/>
      <c r="P908" s="449"/>
      <c r="Q908" s="449"/>
      <c r="R908" s="449"/>
      <c r="S908" s="449"/>
      <c r="T908" s="449"/>
      <c r="U908" s="449"/>
      <c r="V908" s="449" t="s">
        <v>36</v>
      </c>
      <c r="W908" s="449"/>
      <c r="X908" s="449"/>
      <c r="Y908" s="449" t="s">
        <v>37</v>
      </c>
      <c r="Z908" s="449"/>
      <c r="AA908" s="449"/>
      <c r="AB908" s="449" t="s">
        <v>38</v>
      </c>
      <c r="AC908" s="449"/>
      <c r="AD908" s="449"/>
      <c r="AE908" s="449" t="s">
        <v>39</v>
      </c>
      <c r="AF908" s="449"/>
      <c r="AG908" s="449"/>
      <c r="AH908" s="449" t="s">
        <v>41</v>
      </c>
      <c r="AI908" s="449"/>
      <c r="AJ908" s="449"/>
      <c r="AK908" s="449" t="s">
        <v>40</v>
      </c>
      <c r="AL908" s="449"/>
      <c r="AM908" s="449"/>
      <c r="AN908" s="449" t="s">
        <v>66</v>
      </c>
      <c r="AO908" s="449"/>
      <c r="AP908" s="452"/>
    </row>
    <row r="909" spans="2:42" ht="10.5">
      <c r="B909" s="9"/>
      <c r="C909" s="87"/>
      <c r="D909" s="9"/>
      <c r="E909" s="86"/>
      <c r="F909" s="87"/>
      <c r="G909" s="9"/>
      <c r="H909" s="86"/>
      <c r="I909" s="87"/>
      <c r="J909" s="9"/>
      <c r="K909" s="86"/>
      <c r="L909" s="87"/>
      <c r="M909" s="9"/>
      <c r="N909" s="86"/>
      <c r="O909" s="87"/>
      <c r="P909" s="9"/>
      <c r="Q909" s="86"/>
      <c r="R909" s="87"/>
      <c r="S909" s="9"/>
      <c r="T909" s="86"/>
      <c r="U909" s="87"/>
      <c r="V909" s="9"/>
      <c r="W909" s="86"/>
      <c r="X909" s="87"/>
      <c r="Y909" s="9"/>
      <c r="Z909" s="86"/>
      <c r="AA909" s="87"/>
      <c r="AB909" s="9"/>
      <c r="AC909" s="86"/>
      <c r="AD909" s="87"/>
      <c r="AE909" s="9"/>
      <c r="AF909" s="86"/>
      <c r="AG909" s="87"/>
      <c r="AH909" s="9"/>
      <c r="AI909" s="86"/>
      <c r="AJ909" s="87"/>
      <c r="AK909" s="9"/>
      <c r="AL909" s="86"/>
      <c r="AM909" s="87"/>
      <c r="AN909" s="453">
        <f>AN852+1</f>
        <v>16</v>
      </c>
      <c r="AO909" s="454"/>
      <c r="AP909" s="455"/>
    </row>
    <row r="910" spans="2:42" ht="10.5">
      <c r="B910" s="11"/>
      <c r="C910" s="12"/>
      <c r="D910" s="11"/>
      <c r="E910" s="4"/>
      <c r="F910" s="12"/>
      <c r="G910" s="11"/>
      <c r="H910" s="4"/>
      <c r="I910" s="12"/>
      <c r="J910" s="11"/>
      <c r="K910" s="4"/>
      <c r="L910" s="12"/>
      <c r="M910" s="11"/>
      <c r="N910" s="4"/>
      <c r="O910" s="12"/>
      <c r="P910" s="11"/>
      <c r="Q910" s="4"/>
      <c r="R910" s="12"/>
      <c r="S910" s="11"/>
      <c r="T910" s="4"/>
      <c r="U910" s="12"/>
      <c r="V910" s="11"/>
      <c r="W910" s="4"/>
      <c r="X910" s="12"/>
      <c r="Y910" s="11"/>
      <c r="Z910" s="4"/>
      <c r="AA910" s="12"/>
      <c r="AB910" s="11"/>
      <c r="AC910" s="4"/>
      <c r="AD910" s="12"/>
      <c r="AE910" s="11"/>
      <c r="AF910" s="4"/>
      <c r="AG910" s="12"/>
      <c r="AH910" s="11"/>
      <c r="AI910" s="4"/>
      <c r="AJ910" s="12"/>
      <c r="AK910" s="11"/>
      <c r="AL910" s="4"/>
      <c r="AM910" s="12"/>
      <c r="AN910" s="456"/>
      <c r="AO910" s="457"/>
      <c r="AP910" s="458"/>
    </row>
    <row r="911" spans="2:42" ht="10.5">
      <c r="B911" s="11"/>
      <c r="C911" s="12"/>
      <c r="D911" s="11"/>
      <c r="E911" s="4"/>
      <c r="F911" s="12"/>
      <c r="G911" s="11"/>
      <c r="H911" s="4"/>
      <c r="I911" s="12"/>
      <c r="J911" s="11"/>
      <c r="K911" s="4"/>
      <c r="L911" s="12"/>
      <c r="M911" s="11"/>
      <c r="N911" s="4"/>
      <c r="O911" s="12"/>
      <c r="P911" s="11"/>
      <c r="Q911" s="4"/>
      <c r="R911" s="12"/>
      <c r="S911" s="11"/>
      <c r="T911" s="4"/>
      <c r="U911" s="12"/>
      <c r="V911" s="11"/>
      <c r="W911" s="4"/>
      <c r="X911" s="12"/>
      <c r="Y911" s="11"/>
      <c r="Z911" s="4"/>
      <c r="AA911" s="12"/>
      <c r="AB911" s="11"/>
      <c r="AC911" s="4"/>
      <c r="AD911" s="12"/>
      <c r="AE911" s="11"/>
      <c r="AF911" s="4"/>
      <c r="AG911" s="12"/>
      <c r="AH911" s="11"/>
      <c r="AI911" s="4"/>
      <c r="AJ911" s="12"/>
      <c r="AK911" s="11"/>
      <c r="AL911" s="4"/>
      <c r="AM911" s="12"/>
      <c r="AN911" s="456"/>
      <c r="AO911" s="457"/>
      <c r="AP911" s="458"/>
    </row>
    <row r="912" spans="2:42" ht="10.5">
      <c r="B912" s="10"/>
      <c r="C912" s="129"/>
      <c r="D912" s="10"/>
      <c r="E912" s="128"/>
      <c r="F912" s="129"/>
      <c r="G912" s="10"/>
      <c r="H912" s="128"/>
      <c r="I912" s="129"/>
      <c r="J912" s="10"/>
      <c r="K912" s="128"/>
      <c r="L912" s="129"/>
      <c r="M912" s="10"/>
      <c r="N912" s="128"/>
      <c r="O912" s="129"/>
      <c r="P912" s="10"/>
      <c r="Q912" s="128"/>
      <c r="R912" s="129"/>
      <c r="S912" s="10"/>
      <c r="T912" s="128"/>
      <c r="U912" s="129"/>
      <c r="V912" s="10"/>
      <c r="W912" s="128"/>
      <c r="X912" s="129"/>
      <c r="Y912" s="10"/>
      <c r="Z912" s="128"/>
      <c r="AA912" s="129"/>
      <c r="AB912" s="10"/>
      <c r="AC912" s="128"/>
      <c r="AD912" s="129"/>
      <c r="AE912" s="10"/>
      <c r="AF912" s="128"/>
      <c r="AG912" s="129"/>
      <c r="AH912" s="10"/>
      <c r="AI912" s="128"/>
      <c r="AJ912" s="129"/>
      <c r="AK912" s="10"/>
      <c r="AL912" s="128"/>
      <c r="AM912" s="129"/>
      <c r="AN912" s="459"/>
      <c r="AO912" s="460"/>
      <c r="AP912" s="461"/>
    </row>
    <row r="913" ht="12" customHeight="1"/>
    <row r="914" spans="2:42" ht="12" customHeight="1">
      <c r="B914" s="1" t="str">
        <f>+"-kwd-"&amp;E925&amp;G925&amp;I925&amp;K925&amp;M925&amp;O925&amp;Q925&amp;"-"&amp;V925&amp;X925&amp;Z925&amp;AB925&amp;AD925&amp;","&amp;U917&amp;W917&amp;Y917&amp;AA917&amp;AC917&amp;AE917&amp;AG917&amp;","&amp;V926&amp;","&amp;Y940</f>
        <v>-kwd--,1234567,,0</v>
      </c>
      <c r="AJ914" s="25" t="s">
        <v>67</v>
      </c>
      <c r="AK914" s="26"/>
      <c r="AL914" s="26"/>
      <c r="AM914" s="26"/>
      <c r="AN914" s="26"/>
      <c r="AO914" s="26"/>
      <c r="AP914" s="27"/>
    </row>
    <row r="915" spans="36:42" ht="12" customHeight="1">
      <c r="AJ915" s="487" t="s">
        <v>208</v>
      </c>
      <c r="AK915" s="13"/>
      <c r="AL915" s="13"/>
      <c r="AM915" s="13"/>
      <c r="AN915" s="13"/>
      <c r="AO915" s="13"/>
      <c r="AP915" s="28"/>
    </row>
    <row r="916" spans="4:42" ht="12" customHeight="1" thickBot="1">
      <c r="D916" s="607" t="s">
        <v>25</v>
      </c>
      <c r="E916" s="607"/>
      <c r="F916" s="607"/>
      <c r="G916" s="607"/>
      <c r="H916" s="607"/>
      <c r="I916" s="607"/>
      <c r="J916" s="607"/>
      <c r="K916" s="607"/>
      <c r="L916" s="607"/>
      <c r="AJ916" s="488"/>
      <c r="AK916" s="29"/>
      <c r="AL916" s="29"/>
      <c r="AM916" s="29"/>
      <c r="AN916" s="29"/>
      <c r="AO916" s="29"/>
      <c r="AP916" s="30"/>
    </row>
    <row r="917" spans="4:42" ht="21" customHeight="1" thickBot="1" thickTop="1">
      <c r="D917" s="608"/>
      <c r="E917" s="608"/>
      <c r="F917" s="608"/>
      <c r="G917" s="608"/>
      <c r="H917" s="608"/>
      <c r="I917" s="608"/>
      <c r="J917" s="608"/>
      <c r="K917" s="608"/>
      <c r="L917" s="608"/>
      <c r="Q917" s="609" t="s">
        <v>254</v>
      </c>
      <c r="R917" s="610"/>
      <c r="S917" s="610"/>
      <c r="T917" s="611"/>
      <c r="U917" s="612" t="str">
        <f>IF('基本情報入力欄'!$D$15="","",MID('基本情報入力欄'!$D$15,1,1))</f>
        <v>1</v>
      </c>
      <c r="V917" s="600"/>
      <c r="W917" s="599" t="str">
        <f>IF('基本情報入力欄'!$D$15="","",MID('基本情報入力欄'!$D$15,2,1))</f>
        <v>2</v>
      </c>
      <c r="X917" s="600"/>
      <c r="Y917" s="599" t="str">
        <f>IF('基本情報入力欄'!$D$15="","",MID('基本情報入力欄'!$D$15,3,1))</f>
        <v>3</v>
      </c>
      <c r="Z917" s="600"/>
      <c r="AA917" s="599" t="str">
        <f>IF('基本情報入力欄'!$D$15="","",MID('基本情報入力欄'!$D$15,4,1))</f>
        <v>4</v>
      </c>
      <c r="AB917" s="600"/>
      <c r="AC917" s="599" t="str">
        <f>IF('基本情報入力欄'!$D$15="","",MID('基本情報入力欄'!$D$15,5,1))</f>
        <v>5</v>
      </c>
      <c r="AD917" s="600"/>
      <c r="AE917" s="599" t="str">
        <f>IF('基本情報入力欄'!$D$15="","",MID('基本情報入力欄'!$D$15,6,1))</f>
        <v>6</v>
      </c>
      <c r="AF917" s="600"/>
      <c r="AG917" s="599" t="str">
        <f>IF('基本情報入力欄'!$D$15="","",MID('基本情報入力欄'!$D$15,7,1))</f>
        <v>7</v>
      </c>
      <c r="AH917" s="643"/>
      <c r="AI917" s="75" t="s">
        <v>15</v>
      </c>
      <c r="AJ917" s="254"/>
      <c r="AK917" s="254"/>
      <c r="AL917" s="7"/>
      <c r="AM917" s="535">
        <f>'基本情報入力欄'!$D$12</f>
        <v>42551</v>
      </c>
      <c r="AN917" s="536"/>
      <c r="AO917" s="536"/>
      <c r="AP917" s="537"/>
    </row>
    <row r="918" spans="2:42" ht="13.5" customHeight="1" thickTop="1">
      <c r="B918" s="604" t="s">
        <v>110</v>
      </c>
      <c r="C918" s="604"/>
      <c r="D918" s="604"/>
      <c r="E918" s="604"/>
      <c r="F918" s="604"/>
      <c r="G918" s="604"/>
      <c r="H918" s="604"/>
      <c r="I918" s="604"/>
      <c r="J918" s="604"/>
      <c r="K918" s="604"/>
      <c r="L918" s="604"/>
      <c r="M918" s="604"/>
      <c r="N918" s="604"/>
      <c r="O918" s="604"/>
      <c r="Q918" s="605" t="s">
        <v>8</v>
      </c>
      <c r="R918" s="606"/>
      <c r="S918" s="606"/>
      <c r="T918" s="5"/>
      <c r="U918" s="200" t="str">
        <f>IF('基本情報入力欄'!$D$16="","",'基本情報入力欄'!$D$16)</f>
        <v>332-0012</v>
      </c>
      <c r="V918" s="200"/>
      <c r="W918" s="200"/>
      <c r="X918" s="200"/>
      <c r="Y918" s="200"/>
      <c r="Z918" s="200"/>
      <c r="AA918" s="200"/>
      <c r="AB918" s="200"/>
      <c r="AC918" s="200"/>
      <c r="AD918" s="200"/>
      <c r="AE918" s="200"/>
      <c r="AF918" s="200"/>
      <c r="AG918" s="200"/>
      <c r="AH918" s="200"/>
      <c r="AI918" s="200"/>
      <c r="AJ918" s="200"/>
      <c r="AK918" s="200"/>
      <c r="AL918" s="200"/>
      <c r="AM918" s="200"/>
      <c r="AN918" s="200"/>
      <c r="AO918" s="200"/>
      <c r="AP918" s="202"/>
    </row>
    <row r="919" spans="2:42" ht="12" customHeight="1">
      <c r="B919" s="604"/>
      <c r="C919" s="604"/>
      <c r="D919" s="604"/>
      <c r="E919" s="604"/>
      <c r="F919" s="604"/>
      <c r="G919" s="604"/>
      <c r="H919" s="604"/>
      <c r="I919" s="604"/>
      <c r="J919" s="604"/>
      <c r="K919" s="604"/>
      <c r="L919" s="604"/>
      <c r="M919" s="604"/>
      <c r="N919" s="604"/>
      <c r="O919" s="604"/>
      <c r="Q919" s="450" t="s">
        <v>9</v>
      </c>
      <c r="R919" s="451"/>
      <c r="S919" s="451"/>
      <c r="T919" s="4"/>
      <c r="U919" s="201" t="str">
        <f>IF('基本情報入力欄'!$D$17="","",'基本情報入力欄'!$D$17)</f>
        <v>埼玉県川口市本町４－１１－６</v>
      </c>
      <c r="V919" s="201"/>
      <c r="W919" s="201"/>
      <c r="X919" s="201"/>
      <c r="Y919" s="201"/>
      <c r="Z919" s="201"/>
      <c r="AA919" s="201"/>
      <c r="AB919" s="201"/>
      <c r="AC919" s="201"/>
      <c r="AD919" s="201"/>
      <c r="AE919" s="201"/>
      <c r="AF919" s="201"/>
      <c r="AG919" s="201"/>
      <c r="AH919" s="201"/>
      <c r="AI919" s="201"/>
      <c r="AJ919" s="201"/>
      <c r="AK919" s="201"/>
      <c r="AL919" s="201"/>
      <c r="AM919" s="201"/>
      <c r="AN919" s="201"/>
      <c r="AO919" s="201"/>
      <c r="AP919" s="203"/>
    </row>
    <row r="920" spans="17:42" ht="12" customHeight="1">
      <c r="Q920" s="450" t="s">
        <v>10</v>
      </c>
      <c r="R920" s="451"/>
      <c r="S920" s="451"/>
      <c r="T920" s="4"/>
      <c r="U920" s="293" t="str">
        <f>IF('基本情報入力欄'!$D$18="","",'基本情報入力欄'!$D$18)</f>
        <v>川口土木建築工業株式会社</v>
      </c>
      <c r="V920" s="293"/>
      <c r="W920" s="293"/>
      <c r="X920" s="293"/>
      <c r="Y920" s="293"/>
      <c r="Z920" s="293"/>
      <c r="AA920" s="293"/>
      <c r="AB920" s="293"/>
      <c r="AC920" s="293"/>
      <c r="AD920" s="293"/>
      <c r="AE920" s="293"/>
      <c r="AF920" s="293"/>
      <c r="AG920" s="293"/>
      <c r="AH920" s="293"/>
      <c r="AI920" s="293"/>
      <c r="AJ920" s="293"/>
      <c r="AK920" s="293"/>
      <c r="AL920" s="293"/>
      <c r="AM920" s="293"/>
      <c r="AN920" s="201" t="s">
        <v>137</v>
      </c>
      <c r="AO920" s="201"/>
      <c r="AP920" s="203"/>
    </row>
    <row r="921" spans="17:42" ht="12" customHeight="1">
      <c r="Q921" s="450"/>
      <c r="R921" s="451"/>
      <c r="S921" s="451"/>
      <c r="T921" s="4"/>
      <c r="U921" s="293"/>
      <c r="V921" s="293"/>
      <c r="W921" s="293"/>
      <c r="X921" s="293"/>
      <c r="Y921" s="293"/>
      <c r="Z921" s="293"/>
      <c r="AA921" s="293"/>
      <c r="AB921" s="293"/>
      <c r="AC921" s="293"/>
      <c r="AD921" s="293"/>
      <c r="AE921" s="293"/>
      <c r="AF921" s="293"/>
      <c r="AG921" s="293"/>
      <c r="AH921" s="293"/>
      <c r="AI921" s="293"/>
      <c r="AJ921" s="293"/>
      <c r="AK921" s="293"/>
      <c r="AL921" s="293"/>
      <c r="AM921" s="293"/>
      <c r="AN921" s="201"/>
      <c r="AO921" s="201"/>
      <c r="AP921" s="203"/>
    </row>
    <row r="922" spans="2:42" ht="12" customHeight="1">
      <c r="B922" s="91" t="s">
        <v>26</v>
      </c>
      <c r="Q922" s="450" t="s">
        <v>11</v>
      </c>
      <c r="R922" s="451"/>
      <c r="S922" s="451"/>
      <c r="T922" s="4"/>
      <c r="U922" s="201" t="str">
        <f>IF('基本情報入力欄'!$D$19="","",'基本情報入力欄'!$D$19)</f>
        <v>代表太郎</v>
      </c>
      <c r="V922" s="201"/>
      <c r="W922" s="201"/>
      <c r="X922" s="201"/>
      <c r="Y922" s="201"/>
      <c r="Z922" s="201"/>
      <c r="AA922" s="201"/>
      <c r="AB922" s="201"/>
      <c r="AC922" s="201"/>
      <c r="AD922" s="201"/>
      <c r="AE922" s="201"/>
      <c r="AF922" s="201"/>
      <c r="AG922" s="201"/>
      <c r="AH922" s="201"/>
      <c r="AI922" s="201"/>
      <c r="AJ922" s="201"/>
      <c r="AK922" s="201"/>
      <c r="AL922" s="201"/>
      <c r="AM922" s="201"/>
      <c r="AN922" s="201"/>
      <c r="AO922" s="201"/>
      <c r="AP922" s="203"/>
    </row>
    <row r="923" spans="17:42" ht="12" customHeight="1">
      <c r="Q923" s="450" t="s">
        <v>13</v>
      </c>
      <c r="R923" s="451"/>
      <c r="S923" s="451"/>
      <c r="T923" s="4"/>
      <c r="U923" s="201" t="str">
        <f>IF('基本情報入力欄'!$D$20="","",'基本情報入力欄'!$D$20)</f>
        <v>048-224-5111</v>
      </c>
      <c r="V923" s="201"/>
      <c r="W923" s="201"/>
      <c r="X923" s="201"/>
      <c r="Y923" s="201"/>
      <c r="Z923" s="201"/>
      <c r="AA923" s="489" t="s">
        <v>14</v>
      </c>
      <c r="AB923" s="489"/>
      <c r="AC923" s="489"/>
      <c r="AD923" s="201"/>
      <c r="AE923" s="201" t="str">
        <f>IF('基本情報入力欄'!$D$21="","",'基本情報入力欄'!$D$21)</f>
        <v>048-224-5118</v>
      </c>
      <c r="AF923" s="201"/>
      <c r="AG923" s="201"/>
      <c r="AH923" s="201"/>
      <c r="AI923" s="201"/>
      <c r="AJ923" s="201"/>
      <c r="AK923" s="201"/>
      <c r="AL923" s="201"/>
      <c r="AM923" s="201"/>
      <c r="AN923" s="201"/>
      <c r="AO923" s="201"/>
      <c r="AP923" s="203"/>
    </row>
    <row r="924" spans="2:42" ht="12" customHeight="1" thickBot="1">
      <c r="B924" s="649" t="s">
        <v>262</v>
      </c>
      <c r="C924" s="649"/>
      <c r="Q924" s="450"/>
      <c r="R924" s="451"/>
      <c r="S924" s="451"/>
      <c r="T924" s="4"/>
      <c r="U924" s="201"/>
      <c r="V924" s="201"/>
      <c r="W924" s="201"/>
      <c r="X924" s="201"/>
      <c r="Y924" s="201"/>
      <c r="Z924" s="201"/>
      <c r="AA924" s="201"/>
      <c r="AB924" s="201"/>
      <c r="AC924" s="201"/>
      <c r="AD924" s="201"/>
      <c r="AE924" s="201"/>
      <c r="AF924" s="201"/>
      <c r="AG924" s="201"/>
      <c r="AH924" s="201"/>
      <c r="AI924" s="201"/>
      <c r="AJ924" s="201"/>
      <c r="AK924" s="201"/>
      <c r="AL924" s="201"/>
      <c r="AM924" s="201"/>
      <c r="AN924" s="440" t="s">
        <v>210</v>
      </c>
      <c r="AO924" s="440"/>
      <c r="AP924" s="441"/>
    </row>
    <row r="925" spans="2:42" ht="17.25" customHeight="1" thickTop="1">
      <c r="B925" s="268">
        <f>IF('請求入力欄'!$D923="","",MID('請求入力欄'!$D923,1,1))</f>
      </c>
      <c r="C925" s="269">
        <f>IF('請求入力欄'!$D923="","",MID('請求入力欄'!$D923,2,1))</f>
      </c>
      <c r="D925" s="270">
        <f>IF('請求入力欄'!$D923="","",MID('請求入力欄'!$D923,3,1))</f>
      </c>
      <c r="E925" s="603">
        <f>IF('請求入力欄'!$D923="","",MID('請求入力欄'!$D923,4,1))</f>
      </c>
      <c r="F925" s="603"/>
      <c r="G925" s="603">
        <f>IF('請求入力欄'!$D923="","",MID('請求入力欄'!$D923,5,1))</f>
      </c>
      <c r="H925" s="603"/>
      <c r="I925" s="603">
        <f>IF('請求入力欄'!$D923="","",MID('請求入力欄'!$D923,6,1))</f>
      </c>
      <c r="J925" s="603"/>
      <c r="K925" s="603">
        <f>IF('請求入力欄'!$D923="","",MID('請求入力欄'!$D923,7,1))</f>
      </c>
      <c r="L925" s="603"/>
      <c r="M925" s="603">
        <f>IF('請求入力欄'!$D923="","",MID('請求入力欄'!$D923,8,1))</f>
      </c>
      <c r="N925" s="603"/>
      <c r="O925" s="603">
        <f>IF('請求入力欄'!$D923="","",MID('請求入力欄'!$D923,9,1))</f>
      </c>
      <c r="P925" s="603"/>
      <c r="Q925" s="475">
        <f>IF('請求入力欄'!$D923="","",MID('請求入力欄'!$D923,10,1))</f>
      </c>
      <c r="R925" s="476"/>
      <c r="S925" s="92" t="s">
        <v>4</v>
      </c>
      <c r="T925" s="131"/>
      <c r="U925" s="49"/>
      <c r="V925" s="516">
        <f>IF('請求入力欄'!$D925="","",MID('請求入力欄'!$K925,1,1))</f>
      </c>
      <c r="W925" s="517"/>
      <c r="X925" s="517">
        <f>IF('請求入力欄'!$D925="","",MID('請求入力欄'!$K925,2,1))</f>
      </c>
      <c r="Y925" s="517"/>
      <c r="Z925" s="517">
        <f>IF('請求入力欄'!$D925="","",MID('請求入力欄'!$K925,3,1))</f>
      </c>
      <c r="AA925" s="517"/>
      <c r="AB925" s="517">
        <f>IF('請求入力欄'!$D925="","",MID('請求入力欄'!$K925,4,1))</f>
      </c>
      <c r="AC925" s="517"/>
      <c r="AD925" s="517">
        <f>IF('請求入力欄'!$D925="","",MID('請求入力欄'!$K925,5,1))</f>
      </c>
      <c r="AE925" s="518"/>
      <c r="AF925" s="519" t="s">
        <v>0</v>
      </c>
      <c r="AG925" s="520"/>
      <c r="AH925" s="520"/>
      <c r="AI925" s="521"/>
      <c r="AJ925" s="462">
        <f>'請求入力欄'!O950</f>
        <v>0</v>
      </c>
      <c r="AK925" s="463"/>
      <c r="AL925" s="463"/>
      <c r="AM925" s="463"/>
      <c r="AN925" s="463"/>
      <c r="AO925" s="463"/>
      <c r="AP925" s="464"/>
    </row>
    <row r="926" spans="2:42" ht="17.25" customHeight="1">
      <c r="B926" s="36" t="s">
        <v>5</v>
      </c>
      <c r="C926" s="477">
        <f>'請求入力欄'!D924</f>
        <v>0</v>
      </c>
      <c r="D926" s="477"/>
      <c r="E926" s="477"/>
      <c r="F926" s="477"/>
      <c r="G926" s="477"/>
      <c r="H926" s="477"/>
      <c r="I926" s="477"/>
      <c r="J926" s="477"/>
      <c r="K926" s="477"/>
      <c r="L926" s="477"/>
      <c r="M926" s="477"/>
      <c r="N926" s="477"/>
      <c r="O926" s="477"/>
      <c r="P926" s="477"/>
      <c r="Q926" s="477"/>
      <c r="R926" s="478"/>
      <c r="S926" s="481" t="s">
        <v>211</v>
      </c>
      <c r="T926" s="482"/>
      <c r="U926" s="483"/>
      <c r="V926" s="638">
        <f>IF('請求入力欄'!D926=0,"",'請求入力欄'!D926)</f>
      </c>
      <c r="W926" s="638"/>
      <c r="X926" s="638"/>
      <c r="Y926" s="638"/>
      <c r="Z926" s="638"/>
      <c r="AA926" s="638"/>
      <c r="AB926" s="638"/>
      <c r="AC926" s="638"/>
      <c r="AD926" s="638"/>
      <c r="AE926" s="639"/>
      <c r="AF926" s="522" t="s">
        <v>1</v>
      </c>
      <c r="AG926" s="523"/>
      <c r="AH926" s="523"/>
      <c r="AI926" s="524"/>
      <c r="AJ926" s="501">
        <f>'請求入力欄'!D937</f>
        <v>0</v>
      </c>
      <c r="AK926" s="502"/>
      <c r="AL926" s="502"/>
      <c r="AM926" s="502"/>
      <c r="AN926" s="502"/>
      <c r="AO926" s="502"/>
      <c r="AP926" s="503"/>
    </row>
    <row r="927" spans="2:42" ht="10.5" customHeight="1">
      <c r="B927" s="37"/>
      <c r="C927" s="479"/>
      <c r="D927" s="479"/>
      <c r="E927" s="479"/>
      <c r="F927" s="479"/>
      <c r="G927" s="479"/>
      <c r="H927" s="479"/>
      <c r="I927" s="479"/>
      <c r="J927" s="479"/>
      <c r="K927" s="479"/>
      <c r="L927" s="479"/>
      <c r="M927" s="479"/>
      <c r="N927" s="479"/>
      <c r="O927" s="479"/>
      <c r="P927" s="479"/>
      <c r="Q927" s="479"/>
      <c r="R927" s="480"/>
      <c r="S927" s="484"/>
      <c r="T927" s="485"/>
      <c r="U927" s="486"/>
      <c r="V927" s="640"/>
      <c r="W927" s="640"/>
      <c r="X927" s="640"/>
      <c r="Y927" s="640"/>
      <c r="Z927" s="640"/>
      <c r="AA927" s="640"/>
      <c r="AB927" s="640"/>
      <c r="AC927" s="640"/>
      <c r="AD927" s="640"/>
      <c r="AE927" s="641"/>
      <c r="AF927" s="635" t="s">
        <v>2</v>
      </c>
      <c r="AG927" s="636"/>
      <c r="AH927" s="636"/>
      <c r="AI927" s="637"/>
      <c r="AJ927" s="504">
        <f>SUM(AJ925:AR926)</f>
        <v>0</v>
      </c>
      <c r="AK927" s="505"/>
      <c r="AL927" s="505"/>
      <c r="AM927" s="505"/>
      <c r="AN927" s="505"/>
      <c r="AO927" s="505"/>
      <c r="AP927" s="506"/>
    </row>
    <row r="928" spans="2:42" ht="6.75" customHeight="1">
      <c r="B928" s="625" t="s">
        <v>23</v>
      </c>
      <c r="C928" s="626"/>
      <c r="D928" s="626"/>
      <c r="E928" s="626"/>
      <c r="F928" s="627"/>
      <c r="G928" s="619">
        <f>'請求入力欄'!D939</f>
        <v>0</v>
      </c>
      <c r="H928" s="620"/>
      <c r="I928" s="620"/>
      <c r="J928" s="620"/>
      <c r="K928" s="620"/>
      <c r="L928" s="620"/>
      <c r="M928" s="620"/>
      <c r="N928" s="620"/>
      <c r="O928" s="620"/>
      <c r="P928" s="621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38"/>
      <c r="AD928" s="631"/>
      <c r="AE928" s="632"/>
      <c r="AF928" s="635"/>
      <c r="AG928" s="636"/>
      <c r="AH928" s="636"/>
      <c r="AI928" s="637"/>
      <c r="AJ928" s="507"/>
      <c r="AK928" s="508"/>
      <c r="AL928" s="508"/>
      <c r="AM928" s="508"/>
      <c r="AN928" s="508"/>
      <c r="AO928" s="508"/>
      <c r="AP928" s="509"/>
    </row>
    <row r="929" spans="2:42" ht="17.25" customHeight="1">
      <c r="B929" s="625"/>
      <c r="C929" s="628"/>
      <c r="D929" s="628"/>
      <c r="E929" s="628"/>
      <c r="F929" s="629"/>
      <c r="G929" s="622"/>
      <c r="H929" s="623"/>
      <c r="I929" s="623"/>
      <c r="J929" s="623"/>
      <c r="K929" s="623"/>
      <c r="L929" s="623"/>
      <c r="M929" s="623"/>
      <c r="N929" s="623"/>
      <c r="O929" s="623"/>
      <c r="P929" s="624"/>
      <c r="Q929" s="4"/>
      <c r="R929" s="4"/>
      <c r="S929" s="4"/>
      <c r="T929" s="4" t="s">
        <v>22</v>
      </c>
      <c r="U929" s="4"/>
      <c r="V929" s="4"/>
      <c r="W929" s="4"/>
      <c r="X929" s="4"/>
      <c r="Y929" s="642">
        <f>'請求入力欄'!L937</f>
      </c>
      <c r="Z929" s="642"/>
      <c r="AA929" s="642"/>
      <c r="AB929" s="4" t="s">
        <v>68</v>
      </c>
      <c r="AC929" s="38"/>
      <c r="AD929" s="633"/>
      <c r="AE929" s="634"/>
      <c r="AF929" s="522" t="s">
        <v>3</v>
      </c>
      <c r="AG929" s="523"/>
      <c r="AH929" s="523"/>
      <c r="AI929" s="524"/>
      <c r="AJ929" s="465">
        <f>IF(V926="",0,V926-AJ927)</f>
        <v>0</v>
      </c>
      <c r="AK929" s="466"/>
      <c r="AL929" s="466"/>
      <c r="AM929" s="466"/>
      <c r="AN929" s="466"/>
      <c r="AO929" s="466"/>
      <c r="AP929" s="467"/>
    </row>
    <row r="930" spans="2:42" ht="10.5">
      <c r="B930" s="644" t="s">
        <v>21</v>
      </c>
      <c r="C930" s="616"/>
      <c r="D930" s="616"/>
      <c r="E930" s="616" t="s">
        <v>20</v>
      </c>
      <c r="F930" s="616"/>
      <c r="G930" s="616"/>
      <c r="H930" s="616"/>
      <c r="I930" s="616"/>
      <c r="J930" s="616"/>
      <c r="K930" s="616"/>
      <c r="L930" s="616"/>
      <c r="M930" s="616"/>
      <c r="N930" s="616"/>
      <c r="O930" s="616"/>
      <c r="P930" s="645"/>
      <c r="Q930" s="646" t="s">
        <v>19</v>
      </c>
      <c r="R930" s="647"/>
      <c r="S930" s="647"/>
      <c r="T930" s="647"/>
      <c r="U930" s="648" t="s">
        <v>18</v>
      </c>
      <c r="V930" s="648"/>
      <c r="W930" s="648"/>
      <c r="X930" s="648"/>
      <c r="Y930" s="615" t="s">
        <v>16</v>
      </c>
      <c r="Z930" s="616"/>
      <c r="AA930" s="616"/>
      <c r="AB930" s="617"/>
      <c r="AC930" s="617"/>
      <c r="AD930" s="617"/>
      <c r="AE930" s="617"/>
      <c r="AF930" s="616"/>
      <c r="AG930" s="618"/>
      <c r="AH930" s="192"/>
      <c r="AI930" s="4" t="s">
        <v>17</v>
      </c>
      <c r="AJ930" s="5"/>
      <c r="AK930" s="5"/>
      <c r="AL930" s="5"/>
      <c r="AM930" s="5"/>
      <c r="AN930" s="5"/>
      <c r="AO930" s="5"/>
      <c r="AP930" s="46"/>
    </row>
    <row r="931" spans="2:42" ht="18" customHeight="1">
      <c r="B931" s="592">
        <f>+IF('請求入力欄'!D928="","",'請求入力欄'!D928)</f>
      </c>
      <c r="C931" s="593"/>
      <c r="D931" s="594"/>
      <c r="E931" s="204"/>
      <c r="F931" s="601">
        <f>+IF('請求入力欄'!K928="","",'請求入力欄'!K928)</f>
      </c>
      <c r="G931" s="601"/>
      <c r="H931" s="601"/>
      <c r="I931" s="601"/>
      <c r="J931" s="601"/>
      <c r="K931" s="601"/>
      <c r="L931" s="601"/>
      <c r="M931" s="601"/>
      <c r="N931" s="601"/>
      <c r="O931" s="601"/>
      <c r="P931" s="205"/>
      <c r="Q931" s="602">
        <f>+IF('請求入力欄'!L928="","",'請求入力欄'!L928)</f>
      </c>
      <c r="R931" s="598"/>
      <c r="S931" s="598"/>
      <c r="T931" s="598"/>
      <c r="U931" s="595">
        <f>+IF('請求入力欄'!M928="","",'請求入力欄'!M928)</f>
      </c>
      <c r="V931" s="595"/>
      <c r="W931" s="595"/>
      <c r="X931" s="596"/>
      <c r="Y931" s="548">
        <f>+IF('請求入力欄'!N928="","",'請求入力欄'!N928)</f>
      </c>
      <c r="Z931" s="549"/>
      <c r="AA931" s="549"/>
      <c r="AB931" s="549"/>
      <c r="AC931" s="549"/>
      <c r="AD931" s="549"/>
      <c r="AE931" s="549"/>
      <c r="AF931" s="549"/>
      <c r="AG931" s="550"/>
      <c r="AH931" s="48"/>
      <c r="AI931" s="127"/>
      <c r="AJ931" s="127"/>
      <c r="AK931" s="127"/>
      <c r="AL931" s="127"/>
      <c r="AM931" s="127"/>
      <c r="AN931" s="127"/>
      <c r="AO931" s="127"/>
      <c r="AP931" s="47"/>
    </row>
    <row r="932" spans="2:42" ht="18" customHeight="1">
      <c r="B932" s="592">
        <f>+IF('請求入力欄'!D929="","",'請求入力欄'!D929)</f>
      </c>
      <c r="C932" s="593"/>
      <c r="D932" s="594"/>
      <c r="E932" s="204"/>
      <c r="F932" s="601">
        <f>+IF('請求入力欄'!K929="","",'請求入力欄'!K929)</f>
      </c>
      <c r="G932" s="601"/>
      <c r="H932" s="601"/>
      <c r="I932" s="601"/>
      <c r="J932" s="601"/>
      <c r="K932" s="601"/>
      <c r="L932" s="601"/>
      <c r="M932" s="601"/>
      <c r="N932" s="601"/>
      <c r="O932" s="601"/>
      <c r="P932" s="205"/>
      <c r="Q932" s="597">
        <f>+IF('請求入力欄'!L929="","",'請求入力欄'!L929)</f>
      </c>
      <c r="R932" s="598"/>
      <c r="S932" s="598"/>
      <c r="T932" s="598"/>
      <c r="U932" s="595">
        <f>+IF('請求入力欄'!M929="","",'請求入力欄'!M929)</f>
      </c>
      <c r="V932" s="595"/>
      <c r="W932" s="595"/>
      <c r="X932" s="596"/>
      <c r="Y932" s="548">
        <f>+IF('請求入力欄'!N929="","",'請求入力欄'!N929)</f>
      </c>
      <c r="Z932" s="549"/>
      <c r="AA932" s="549"/>
      <c r="AB932" s="549"/>
      <c r="AC932" s="549"/>
      <c r="AD932" s="549"/>
      <c r="AE932" s="549"/>
      <c r="AF932" s="549"/>
      <c r="AG932" s="550"/>
      <c r="AH932" s="48"/>
      <c r="AI932" s="127"/>
      <c r="AJ932" s="127"/>
      <c r="AK932" s="127"/>
      <c r="AL932" s="127"/>
      <c r="AM932" s="127"/>
      <c r="AN932" s="127"/>
      <c r="AO932" s="127"/>
      <c r="AP932" s="47"/>
    </row>
    <row r="933" spans="2:42" ht="18" customHeight="1">
      <c r="B933" s="592">
        <f>+IF('請求入力欄'!D930="","",'請求入力欄'!D930)</f>
      </c>
      <c r="C933" s="593"/>
      <c r="D933" s="594"/>
      <c r="E933" s="204"/>
      <c r="F933" s="601">
        <f>+IF('請求入力欄'!K930="","",'請求入力欄'!K930)</f>
      </c>
      <c r="G933" s="601"/>
      <c r="H933" s="601"/>
      <c r="I933" s="601"/>
      <c r="J933" s="601"/>
      <c r="K933" s="601"/>
      <c r="L933" s="601"/>
      <c r="M933" s="601"/>
      <c r="N933" s="601"/>
      <c r="O933" s="601"/>
      <c r="P933" s="205"/>
      <c r="Q933" s="597">
        <f>+IF('請求入力欄'!L930="","",'請求入力欄'!L930)</f>
      </c>
      <c r="R933" s="598"/>
      <c r="S933" s="598"/>
      <c r="T933" s="598"/>
      <c r="U933" s="595">
        <f>+IF('請求入力欄'!M930="","",'請求入力欄'!M930)</f>
      </c>
      <c r="V933" s="595"/>
      <c r="W933" s="595"/>
      <c r="X933" s="596"/>
      <c r="Y933" s="548">
        <f>+IF('請求入力欄'!N930="","",'請求入力欄'!N930)</f>
      </c>
      <c r="Z933" s="549"/>
      <c r="AA933" s="549"/>
      <c r="AB933" s="549"/>
      <c r="AC933" s="549"/>
      <c r="AD933" s="549"/>
      <c r="AE933" s="549"/>
      <c r="AF933" s="549"/>
      <c r="AG933" s="550"/>
      <c r="AH933" s="48"/>
      <c r="AI933" s="127"/>
      <c r="AJ933" s="127"/>
      <c r="AK933" s="127"/>
      <c r="AL933" s="127"/>
      <c r="AM933" s="127"/>
      <c r="AN933" s="127"/>
      <c r="AO933" s="127"/>
      <c r="AP933" s="47"/>
    </row>
    <row r="934" spans="2:42" ht="18" customHeight="1">
      <c r="B934" s="592">
        <f>+IF('請求入力欄'!D931="","",'請求入力欄'!D931)</f>
      </c>
      <c r="C934" s="593"/>
      <c r="D934" s="594"/>
      <c r="E934" s="204"/>
      <c r="F934" s="601">
        <f>+IF('請求入力欄'!K931="","",'請求入力欄'!K931)</f>
      </c>
      <c r="G934" s="601"/>
      <c r="H934" s="601"/>
      <c r="I934" s="601"/>
      <c r="J934" s="601"/>
      <c r="K934" s="601"/>
      <c r="L934" s="601"/>
      <c r="M934" s="601"/>
      <c r="N934" s="601"/>
      <c r="O934" s="601"/>
      <c r="P934" s="205"/>
      <c r="Q934" s="597">
        <f>+IF('請求入力欄'!L931="","",'請求入力欄'!L931)</f>
      </c>
      <c r="R934" s="598"/>
      <c r="S934" s="598"/>
      <c r="T934" s="598"/>
      <c r="U934" s="595">
        <f>+IF('請求入力欄'!M931="","",'請求入力欄'!M931)</f>
      </c>
      <c r="V934" s="595"/>
      <c r="W934" s="595"/>
      <c r="X934" s="596"/>
      <c r="Y934" s="548">
        <f>+IF('請求入力欄'!N931="","",'請求入力欄'!N931)</f>
      </c>
      <c r="Z934" s="549"/>
      <c r="AA934" s="549"/>
      <c r="AB934" s="549"/>
      <c r="AC934" s="549"/>
      <c r="AD934" s="549"/>
      <c r="AE934" s="549"/>
      <c r="AF934" s="549"/>
      <c r="AG934" s="550"/>
      <c r="AH934" s="48"/>
      <c r="AI934" s="127"/>
      <c r="AJ934" s="127"/>
      <c r="AK934" s="127"/>
      <c r="AL934" s="127"/>
      <c r="AM934" s="127"/>
      <c r="AN934" s="127"/>
      <c r="AO934" s="127"/>
      <c r="AP934" s="47"/>
    </row>
    <row r="935" spans="2:42" ht="18" customHeight="1">
      <c r="B935" s="592">
        <f>+IF('請求入力欄'!D932="","",'請求入力欄'!D932)</f>
      </c>
      <c r="C935" s="593"/>
      <c r="D935" s="594"/>
      <c r="E935" s="204"/>
      <c r="F935" s="601">
        <f>+IF('請求入力欄'!K932="","",'請求入力欄'!K932)</f>
      </c>
      <c r="G935" s="601"/>
      <c r="H935" s="601"/>
      <c r="I935" s="601"/>
      <c r="J935" s="601"/>
      <c r="K935" s="601"/>
      <c r="L935" s="601"/>
      <c r="M935" s="601"/>
      <c r="N935" s="601"/>
      <c r="O935" s="601"/>
      <c r="P935" s="205"/>
      <c r="Q935" s="597">
        <f>+IF('請求入力欄'!L932="","",'請求入力欄'!L932)</f>
      </c>
      <c r="R935" s="598"/>
      <c r="S935" s="598"/>
      <c r="T935" s="598"/>
      <c r="U935" s="595">
        <f>+IF('請求入力欄'!M932="","",'請求入力欄'!M932)</f>
      </c>
      <c r="V935" s="595"/>
      <c r="W935" s="595"/>
      <c r="X935" s="596"/>
      <c r="Y935" s="548">
        <f>+IF('請求入力欄'!N932="","",'請求入力欄'!N932)</f>
      </c>
      <c r="Z935" s="549"/>
      <c r="AA935" s="549"/>
      <c r="AB935" s="549"/>
      <c r="AC935" s="549"/>
      <c r="AD935" s="549"/>
      <c r="AE935" s="549"/>
      <c r="AF935" s="549"/>
      <c r="AG935" s="550"/>
      <c r="AH935" s="48"/>
      <c r="AI935" s="127"/>
      <c r="AJ935" s="127"/>
      <c r="AK935" s="127"/>
      <c r="AL935" s="127"/>
      <c r="AM935" s="127"/>
      <c r="AN935" s="127"/>
      <c r="AO935" s="127"/>
      <c r="AP935" s="47"/>
    </row>
    <row r="936" spans="2:42" ht="18" customHeight="1">
      <c r="B936" s="592">
        <f>+IF('請求入力欄'!D933="","",'請求入力欄'!D933)</f>
      </c>
      <c r="C936" s="593"/>
      <c r="D936" s="594"/>
      <c r="E936" s="204"/>
      <c r="F936" s="601">
        <f>+IF('請求入力欄'!K933="","",'請求入力欄'!K933)</f>
      </c>
      <c r="G936" s="601"/>
      <c r="H936" s="601"/>
      <c r="I936" s="601"/>
      <c r="J936" s="601"/>
      <c r="K936" s="601"/>
      <c r="L936" s="601"/>
      <c r="M936" s="601"/>
      <c r="N936" s="601"/>
      <c r="O936" s="601"/>
      <c r="P936" s="205"/>
      <c r="Q936" s="597">
        <f>+IF('請求入力欄'!L933="","",'請求入力欄'!L933)</f>
      </c>
      <c r="R936" s="598"/>
      <c r="S936" s="598"/>
      <c r="T936" s="598"/>
      <c r="U936" s="595">
        <f>+IF('請求入力欄'!M933="","",'請求入力欄'!M933)</f>
      </c>
      <c r="V936" s="595"/>
      <c r="W936" s="595"/>
      <c r="X936" s="596"/>
      <c r="Y936" s="548">
        <f>+IF('請求入力欄'!N933="","",'請求入力欄'!N933)</f>
      </c>
      <c r="Z936" s="549"/>
      <c r="AA936" s="549"/>
      <c r="AB936" s="549"/>
      <c r="AC936" s="549"/>
      <c r="AD936" s="549"/>
      <c r="AE936" s="549"/>
      <c r="AF936" s="549"/>
      <c r="AG936" s="550"/>
      <c r="AH936" s="48"/>
      <c r="AI936" s="127"/>
      <c r="AJ936" s="127"/>
      <c r="AK936" s="127"/>
      <c r="AL936" s="127"/>
      <c r="AM936" s="127"/>
      <c r="AN936" s="127"/>
      <c r="AO936" s="127"/>
      <c r="AP936" s="47"/>
    </row>
    <row r="937" spans="2:42" ht="18" customHeight="1">
      <c r="B937" s="592">
        <f>+IF('請求入力欄'!D934="","",'請求入力欄'!D934)</f>
      </c>
      <c r="C937" s="593"/>
      <c r="D937" s="594"/>
      <c r="E937" s="204"/>
      <c r="F937" s="601">
        <f>+IF('請求入力欄'!K934="","",'請求入力欄'!K934)</f>
      </c>
      <c r="G937" s="601"/>
      <c r="H937" s="601"/>
      <c r="I937" s="601"/>
      <c r="J937" s="601"/>
      <c r="K937" s="601"/>
      <c r="L937" s="601"/>
      <c r="M937" s="601"/>
      <c r="N937" s="601"/>
      <c r="O937" s="601"/>
      <c r="P937" s="205"/>
      <c r="Q937" s="597">
        <f>+IF('請求入力欄'!L934="","",'請求入力欄'!L934)</f>
      </c>
      <c r="R937" s="598"/>
      <c r="S937" s="598"/>
      <c r="T937" s="598"/>
      <c r="U937" s="595">
        <f>+IF('請求入力欄'!M934="","",'請求入力欄'!M934)</f>
      </c>
      <c r="V937" s="595"/>
      <c r="W937" s="595"/>
      <c r="X937" s="596"/>
      <c r="Y937" s="548">
        <f>+IF('請求入力欄'!N934="","",'請求入力欄'!N934)</f>
      </c>
      <c r="Z937" s="549"/>
      <c r="AA937" s="549"/>
      <c r="AB937" s="549"/>
      <c r="AC937" s="549"/>
      <c r="AD937" s="549"/>
      <c r="AE937" s="549"/>
      <c r="AF937" s="549"/>
      <c r="AG937" s="550"/>
      <c r="AH937" s="48"/>
      <c r="AI937" s="127"/>
      <c r="AJ937" s="127"/>
      <c r="AK937" s="127"/>
      <c r="AL937" s="127"/>
      <c r="AM937" s="127"/>
      <c r="AN937" s="127"/>
      <c r="AO937" s="127"/>
      <c r="AP937" s="47"/>
    </row>
    <row r="938" spans="2:42" ht="18" customHeight="1">
      <c r="B938" s="592">
        <f>+IF('請求入力欄'!D935="","",'請求入力欄'!D935)</f>
      </c>
      <c r="C938" s="593"/>
      <c r="D938" s="594"/>
      <c r="E938" s="206"/>
      <c r="F938" s="601">
        <f>+IF('請求入力欄'!K935="","",'請求入力欄'!K935)</f>
      </c>
      <c r="G938" s="601"/>
      <c r="H938" s="601"/>
      <c r="I938" s="601"/>
      <c r="J938" s="601"/>
      <c r="K938" s="601"/>
      <c r="L938" s="601"/>
      <c r="M938" s="601"/>
      <c r="N938" s="601"/>
      <c r="O938" s="601"/>
      <c r="P938" s="207"/>
      <c r="Q938" s="597">
        <f>+IF('請求入力欄'!L935="","",'請求入力欄'!L935)</f>
      </c>
      <c r="R938" s="598"/>
      <c r="S938" s="598"/>
      <c r="T938" s="598"/>
      <c r="U938" s="595">
        <f>+IF('請求入力欄'!M935="","",'請求入力欄'!M935)</f>
      </c>
      <c r="V938" s="595"/>
      <c r="W938" s="595"/>
      <c r="X938" s="596"/>
      <c r="Y938" s="548">
        <f>+IF('請求入力欄'!N935="","",'請求入力欄'!N935)</f>
      </c>
      <c r="Z938" s="549"/>
      <c r="AA938" s="549"/>
      <c r="AB938" s="549"/>
      <c r="AC938" s="549"/>
      <c r="AD938" s="549"/>
      <c r="AE938" s="549"/>
      <c r="AF938" s="549"/>
      <c r="AG938" s="550"/>
      <c r="AH938" s="54"/>
      <c r="AI938" s="4"/>
      <c r="AJ938" s="4"/>
      <c r="AK938" s="4"/>
      <c r="AL938" s="4"/>
      <c r="AM938" s="4"/>
      <c r="AN938" s="4"/>
      <c r="AO938" s="4"/>
      <c r="AP938" s="45"/>
    </row>
    <row r="939" spans="2:42" ht="18" customHeight="1">
      <c r="B939" s="592">
        <f>+IF('請求入力欄'!D936="","",'請求入力欄'!D936)</f>
      </c>
      <c r="C939" s="593"/>
      <c r="D939" s="594"/>
      <c r="E939" s="204"/>
      <c r="F939" s="601">
        <f>+IF('請求入力欄'!K936="","",'請求入力欄'!K936)</f>
      </c>
      <c r="G939" s="601"/>
      <c r="H939" s="601"/>
      <c r="I939" s="601"/>
      <c r="J939" s="601"/>
      <c r="K939" s="601"/>
      <c r="L939" s="601"/>
      <c r="M939" s="601"/>
      <c r="N939" s="601"/>
      <c r="O939" s="601"/>
      <c r="P939" s="205"/>
      <c r="Q939" s="597">
        <f>+IF('請求入力欄'!L936="","",'請求入力欄'!L936)</f>
      </c>
      <c r="R939" s="598"/>
      <c r="S939" s="598"/>
      <c r="T939" s="598"/>
      <c r="U939" s="595">
        <f>+IF('請求入力欄'!M936="","",'請求入力欄'!M936)</f>
      </c>
      <c r="V939" s="595"/>
      <c r="W939" s="595"/>
      <c r="X939" s="596"/>
      <c r="Y939" s="548">
        <f>+IF('請求入力欄'!N936="","",'請求入力欄'!N936)</f>
      </c>
      <c r="Z939" s="549"/>
      <c r="AA939" s="549"/>
      <c r="AB939" s="549"/>
      <c r="AC939" s="549"/>
      <c r="AD939" s="549"/>
      <c r="AE939" s="549"/>
      <c r="AF939" s="549"/>
      <c r="AG939" s="550"/>
      <c r="AH939" s="48"/>
      <c r="AI939" s="127"/>
      <c r="AJ939" s="127"/>
      <c r="AK939" s="127"/>
      <c r="AL939" s="127"/>
      <c r="AM939" s="127"/>
      <c r="AN939" s="127"/>
      <c r="AO939" s="127"/>
      <c r="AP939" s="47"/>
    </row>
    <row r="940" spans="2:42" ht="26.25" customHeight="1">
      <c r="B940" s="40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442" t="s">
        <v>248</v>
      </c>
      <c r="R940" s="443"/>
      <c r="S940" s="443"/>
      <c r="T940" s="444"/>
      <c r="U940" s="51" t="s">
        <v>2</v>
      </c>
      <c r="V940" s="52"/>
      <c r="W940" s="52"/>
      <c r="X940" s="53"/>
      <c r="Y940" s="490">
        <f>SUM(Y931:AG939)</f>
        <v>0</v>
      </c>
      <c r="Z940" s="491"/>
      <c r="AA940" s="491"/>
      <c r="AB940" s="491"/>
      <c r="AC940" s="491"/>
      <c r="AD940" s="491"/>
      <c r="AE940" s="491"/>
      <c r="AF940" s="491"/>
      <c r="AG940" s="492"/>
      <c r="AH940" s="496" t="s">
        <v>32</v>
      </c>
      <c r="AI940" s="496"/>
      <c r="AJ940" s="496"/>
      <c r="AK940" s="496"/>
      <c r="AL940" s="496"/>
      <c r="AM940" s="496"/>
      <c r="AN940" s="496"/>
      <c r="AO940" s="496"/>
      <c r="AP940" s="497"/>
    </row>
    <row r="941" spans="2:42" ht="26.25" customHeight="1" thickBot="1">
      <c r="B941" s="41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"/>
      <c r="N941" s="4"/>
      <c r="O941" s="4"/>
      <c r="P941" s="4"/>
      <c r="Q941" s="261"/>
      <c r="R941" s="445">
        <f>'請求入力欄'!K938</f>
        <v>0.08</v>
      </c>
      <c r="S941" s="445"/>
      <c r="T941" s="446"/>
      <c r="U941" s="72" t="s">
        <v>29</v>
      </c>
      <c r="V941" s="73"/>
      <c r="W941" s="73"/>
      <c r="X941" s="74"/>
      <c r="Y941" s="493">
        <f>ROUNDDOWN(Y940*R941,0)</f>
        <v>0</v>
      </c>
      <c r="Z941" s="494"/>
      <c r="AA941" s="494"/>
      <c r="AB941" s="494"/>
      <c r="AC941" s="494"/>
      <c r="AD941" s="494"/>
      <c r="AE941" s="494"/>
      <c r="AF941" s="494"/>
      <c r="AG941" s="495"/>
      <c r="AH941" s="498">
        <f>SUM(Y940:AG941)</f>
        <v>0</v>
      </c>
      <c r="AI941" s="499"/>
      <c r="AJ941" s="499"/>
      <c r="AK941" s="499"/>
      <c r="AL941" s="499"/>
      <c r="AM941" s="499"/>
      <c r="AN941" s="499"/>
      <c r="AO941" s="499"/>
      <c r="AP941" s="500"/>
    </row>
    <row r="942" spans="2:42" ht="17.25" customHeight="1" thickTop="1">
      <c r="B942" s="568" t="s">
        <v>27</v>
      </c>
      <c r="C942" s="39"/>
      <c r="D942" s="4"/>
      <c r="E942" s="4"/>
      <c r="F942" s="4"/>
      <c r="G942" s="4"/>
      <c r="H942" s="4"/>
      <c r="I942" s="4"/>
      <c r="J942" s="4"/>
      <c r="K942" s="4"/>
      <c r="L942" s="4"/>
      <c r="M942" s="569" t="s">
        <v>28</v>
      </c>
      <c r="N942" s="570"/>
      <c r="O942" s="570"/>
      <c r="P942" s="570"/>
      <c r="Q942" s="570"/>
      <c r="R942" s="570"/>
      <c r="S942" s="570"/>
      <c r="T942" s="570"/>
      <c r="U942" s="570"/>
      <c r="V942" s="570" t="s">
        <v>29</v>
      </c>
      <c r="W942" s="570"/>
      <c r="X942" s="570"/>
      <c r="Y942" s="571"/>
      <c r="Z942" s="571"/>
      <c r="AA942" s="571"/>
      <c r="AB942" s="571"/>
      <c r="AC942" s="572"/>
      <c r="AD942" s="573" t="s">
        <v>30</v>
      </c>
      <c r="AE942" s="574"/>
      <c r="AF942" s="574"/>
      <c r="AG942" s="575"/>
      <c r="AH942" s="44"/>
      <c r="AI942" s="43"/>
      <c r="AJ942" s="60"/>
      <c r="AK942" s="132"/>
      <c r="AL942" s="43"/>
      <c r="AM942" s="60"/>
      <c r="AN942" s="132"/>
      <c r="AO942" s="59"/>
      <c r="AP942" s="60"/>
    </row>
    <row r="943" spans="2:42" ht="17.25" customHeight="1">
      <c r="B943" s="568"/>
      <c r="C943" s="14"/>
      <c r="D943" s="6"/>
      <c r="E943" s="6" t="s">
        <v>22</v>
      </c>
      <c r="F943" s="6"/>
      <c r="G943" s="6"/>
      <c r="H943" s="6"/>
      <c r="I943" s="6"/>
      <c r="J943" s="6"/>
      <c r="K943" s="6"/>
      <c r="L943" s="6" t="s">
        <v>24</v>
      </c>
      <c r="M943" s="576"/>
      <c r="N943" s="447"/>
      <c r="O943" s="512"/>
      <c r="P943" s="514"/>
      <c r="Q943" s="447"/>
      <c r="R943" s="512"/>
      <c r="S943" s="514"/>
      <c r="T943" s="447"/>
      <c r="U943" s="512"/>
      <c r="V943" s="514"/>
      <c r="W943" s="512"/>
      <c r="X943" s="514"/>
      <c r="Y943" s="447"/>
      <c r="Z943" s="512"/>
      <c r="AA943" s="514"/>
      <c r="AB943" s="447"/>
      <c r="AC943" s="533"/>
      <c r="AD943" s="578" t="s">
        <v>31</v>
      </c>
      <c r="AE943" s="579"/>
      <c r="AF943" s="579"/>
      <c r="AG943" s="580"/>
      <c r="AH943" s="35"/>
      <c r="AI943" s="79"/>
      <c r="AJ943" s="61"/>
      <c r="AK943" s="133"/>
      <c r="AL943" s="79"/>
      <c r="AM943" s="61"/>
      <c r="AN943" s="133"/>
      <c r="AO943" s="79"/>
      <c r="AP943" s="61"/>
    </row>
    <row r="944" spans="2:42" ht="17.25" customHeight="1" thickBot="1">
      <c r="B944" s="568"/>
      <c r="C944" s="126" t="s">
        <v>80</v>
      </c>
      <c r="D944" s="5"/>
      <c r="E944" s="5"/>
      <c r="F944" s="5"/>
      <c r="G944" s="5"/>
      <c r="H944" s="5"/>
      <c r="I944" s="5"/>
      <c r="J944" s="5"/>
      <c r="K944" s="5"/>
      <c r="L944" s="5"/>
      <c r="M944" s="577"/>
      <c r="N944" s="448"/>
      <c r="O944" s="513"/>
      <c r="P944" s="515"/>
      <c r="Q944" s="448"/>
      <c r="R944" s="513"/>
      <c r="S944" s="515"/>
      <c r="T944" s="448"/>
      <c r="U944" s="513"/>
      <c r="V944" s="515"/>
      <c r="W944" s="513"/>
      <c r="X944" s="515"/>
      <c r="Y944" s="448"/>
      <c r="Z944" s="513"/>
      <c r="AA944" s="515"/>
      <c r="AB944" s="448"/>
      <c r="AC944" s="534"/>
      <c r="AD944" s="581" t="s">
        <v>2</v>
      </c>
      <c r="AE944" s="582"/>
      <c r="AF944" s="582"/>
      <c r="AG944" s="583"/>
      <c r="AH944" s="35"/>
      <c r="AI944" s="79"/>
      <c r="AJ944" s="61"/>
      <c r="AK944" s="133"/>
      <c r="AL944" s="79"/>
      <c r="AM944" s="61"/>
      <c r="AN944" s="133"/>
      <c r="AO944" s="79"/>
      <c r="AP944" s="61"/>
    </row>
    <row r="945" spans="2:42" ht="17.25" customHeight="1">
      <c r="B945" s="568"/>
      <c r="C945" s="34"/>
      <c r="D945" s="4"/>
      <c r="E945" s="4"/>
      <c r="F945" s="4"/>
      <c r="G945" s="4"/>
      <c r="H945" s="4"/>
      <c r="I945" s="4"/>
      <c r="J945" s="4"/>
      <c r="K945" s="4"/>
      <c r="L945" s="55"/>
      <c r="M945" s="584" t="s">
        <v>42</v>
      </c>
      <c r="N945" s="585"/>
      <c r="O945" s="585"/>
      <c r="P945" s="585"/>
      <c r="Q945" s="586" t="s">
        <v>43</v>
      </c>
      <c r="R945" s="587"/>
      <c r="S945" s="587"/>
      <c r="T945" s="587"/>
      <c r="U945" s="588" t="s">
        <v>52</v>
      </c>
      <c r="V945" s="587"/>
      <c r="W945" s="587"/>
      <c r="X945" s="587"/>
      <c r="Y945" s="587"/>
      <c r="Z945" s="587"/>
      <c r="AA945" s="587"/>
      <c r="AB945" s="587"/>
      <c r="AC945" s="587"/>
      <c r="AD945" s="589" t="s">
        <v>3</v>
      </c>
      <c r="AE945" s="590"/>
      <c r="AF945" s="590"/>
      <c r="AG945" s="591"/>
      <c r="AH945" s="58"/>
      <c r="AI945" s="57"/>
      <c r="AJ945" s="62"/>
      <c r="AK945" s="134"/>
      <c r="AL945" s="57"/>
      <c r="AM945" s="62"/>
      <c r="AN945" s="134"/>
      <c r="AO945" s="57"/>
      <c r="AP945" s="62"/>
    </row>
    <row r="946" spans="2:42" ht="19.5" customHeight="1">
      <c r="B946" s="563" t="s">
        <v>21</v>
      </c>
      <c r="C946" s="564"/>
      <c r="D946" s="565"/>
      <c r="E946" s="551" t="s">
        <v>16</v>
      </c>
      <c r="F946" s="552"/>
      <c r="G946" s="552"/>
      <c r="H946" s="552"/>
      <c r="I946" s="552"/>
      <c r="J946" s="552"/>
      <c r="K946" s="552"/>
      <c r="L946" s="552"/>
      <c r="M946" s="553" t="s">
        <v>44</v>
      </c>
      <c r="N946" s="554"/>
      <c r="O946" s="554"/>
      <c r="P946" s="554"/>
      <c r="Q946" s="555"/>
      <c r="R946" s="525"/>
      <c r="S946" s="525"/>
      <c r="T946" s="525"/>
      <c r="U946" s="559" t="s">
        <v>53</v>
      </c>
      <c r="V946" s="525"/>
      <c r="W946" s="525"/>
      <c r="X946" s="525"/>
      <c r="Y946" s="510"/>
      <c r="Z946" s="511"/>
      <c r="AA946" s="511"/>
      <c r="AB946" s="511"/>
      <c r="AC946" s="511"/>
      <c r="AD946" s="529">
        <v>4120</v>
      </c>
      <c r="AE946" s="530"/>
      <c r="AF946" s="530"/>
      <c r="AG946" s="531" t="s">
        <v>60</v>
      </c>
      <c r="AH946" s="531"/>
      <c r="AI946" s="531"/>
      <c r="AJ946" s="532"/>
      <c r="AK946" s="56"/>
      <c r="AL946" s="33"/>
      <c r="AM946" s="33"/>
      <c r="AN946" s="33"/>
      <c r="AO946" s="33"/>
      <c r="AP946" s="63"/>
    </row>
    <row r="947" spans="2:42" ht="19.5" customHeight="1">
      <c r="B947" s="551"/>
      <c r="C947" s="552"/>
      <c r="D947" s="552"/>
      <c r="E947" s="70"/>
      <c r="F947" s="130"/>
      <c r="G947" s="130"/>
      <c r="H947" s="130"/>
      <c r="I947" s="130"/>
      <c r="J947" s="130"/>
      <c r="K947" s="130"/>
      <c r="L947" s="50"/>
      <c r="M947" s="553" t="s">
        <v>45</v>
      </c>
      <c r="N947" s="554"/>
      <c r="O947" s="554"/>
      <c r="P947" s="554"/>
      <c r="Q947" s="555"/>
      <c r="R947" s="525"/>
      <c r="S947" s="525"/>
      <c r="T947" s="525"/>
      <c r="U947" s="559" t="s">
        <v>54</v>
      </c>
      <c r="V947" s="525"/>
      <c r="W947" s="525"/>
      <c r="X947" s="525"/>
      <c r="Y947" s="510"/>
      <c r="Z947" s="511"/>
      <c r="AA947" s="511"/>
      <c r="AB947" s="511"/>
      <c r="AC947" s="511"/>
      <c r="AD947" s="538">
        <v>4140</v>
      </c>
      <c r="AE947" s="539"/>
      <c r="AF947" s="539"/>
      <c r="AG947" s="470" t="s">
        <v>61</v>
      </c>
      <c r="AH947" s="470"/>
      <c r="AI947" s="470"/>
      <c r="AJ947" s="471"/>
      <c r="AK947" s="15"/>
      <c r="AL947" s="16"/>
      <c r="AM947" s="16"/>
      <c r="AN947" s="16"/>
      <c r="AO947" s="16"/>
      <c r="AP947" s="64"/>
    </row>
    <row r="948" spans="2:42" ht="19.5" customHeight="1">
      <c r="B948" s="551"/>
      <c r="C948" s="552"/>
      <c r="D948" s="552"/>
      <c r="E948" s="70"/>
      <c r="F948" s="130"/>
      <c r="G948" s="130"/>
      <c r="H948" s="130"/>
      <c r="I948" s="130"/>
      <c r="J948" s="130"/>
      <c r="K948" s="130"/>
      <c r="L948" s="50"/>
      <c r="M948" s="553" t="s">
        <v>46</v>
      </c>
      <c r="N948" s="554"/>
      <c r="O948" s="554"/>
      <c r="P948" s="554"/>
      <c r="Q948" s="555"/>
      <c r="R948" s="525"/>
      <c r="S948" s="525"/>
      <c r="T948" s="525"/>
      <c r="U948" s="559" t="s">
        <v>55</v>
      </c>
      <c r="V948" s="525"/>
      <c r="W948" s="525"/>
      <c r="X948" s="525"/>
      <c r="Y948" s="510"/>
      <c r="Z948" s="511"/>
      <c r="AA948" s="511"/>
      <c r="AB948" s="511"/>
      <c r="AC948" s="511"/>
      <c r="AD948" s="566">
        <v>4150</v>
      </c>
      <c r="AE948" s="567"/>
      <c r="AF948" s="567"/>
      <c r="AG948" s="472" t="s">
        <v>62</v>
      </c>
      <c r="AH948" s="472"/>
      <c r="AI948" s="472"/>
      <c r="AJ948" s="473"/>
      <c r="AK948" s="17"/>
      <c r="AL948" s="18"/>
      <c r="AM948" s="18"/>
      <c r="AN948" s="18"/>
      <c r="AO948" s="18"/>
      <c r="AP948" s="65"/>
    </row>
    <row r="949" spans="2:42" ht="19.5" customHeight="1">
      <c r="B949" s="551"/>
      <c r="C949" s="552"/>
      <c r="D949" s="552"/>
      <c r="E949" s="70"/>
      <c r="F949" s="130"/>
      <c r="G949" s="130"/>
      <c r="H949" s="130"/>
      <c r="I949" s="130"/>
      <c r="J949" s="130"/>
      <c r="K949" s="130"/>
      <c r="L949" s="50"/>
      <c r="M949" s="553" t="s">
        <v>47</v>
      </c>
      <c r="N949" s="554"/>
      <c r="O949" s="554"/>
      <c r="P949" s="554"/>
      <c r="Q949" s="555"/>
      <c r="R949" s="525"/>
      <c r="S949" s="525"/>
      <c r="T949" s="525"/>
      <c r="U949" s="559" t="s">
        <v>56</v>
      </c>
      <c r="V949" s="525"/>
      <c r="W949" s="525"/>
      <c r="X949" s="525"/>
      <c r="Y949" s="526"/>
      <c r="Z949" s="526"/>
      <c r="AA949" s="526"/>
      <c r="AB949" s="526"/>
      <c r="AC949" s="526"/>
      <c r="AD949" s="19"/>
      <c r="AE949" s="19"/>
      <c r="AF949" s="19"/>
      <c r="AG949" s="19"/>
      <c r="AH949" s="19"/>
      <c r="AI949" s="19"/>
      <c r="AJ949" s="20"/>
      <c r="AK949" s="560" t="s">
        <v>63</v>
      </c>
      <c r="AL949" s="561"/>
      <c r="AM949" s="561" t="s">
        <v>64</v>
      </c>
      <c r="AN949" s="561"/>
      <c r="AO949" s="561" t="s">
        <v>65</v>
      </c>
      <c r="AP949" s="562"/>
    </row>
    <row r="950" spans="2:42" ht="19.5" customHeight="1">
      <c r="B950" s="551"/>
      <c r="C950" s="552"/>
      <c r="D950" s="552"/>
      <c r="E950" s="70"/>
      <c r="F950" s="130"/>
      <c r="G950" s="130"/>
      <c r="H950" s="130"/>
      <c r="I950" s="130"/>
      <c r="J950" s="130"/>
      <c r="K950" s="130"/>
      <c r="L950" s="50"/>
      <c r="M950" s="553" t="s">
        <v>48</v>
      </c>
      <c r="N950" s="554"/>
      <c r="O950" s="554"/>
      <c r="P950" s="554"/>
      <c r="Q950" s="555"/>
      <c r="R950" s="525"/>
      <c r="S950" s="525"/>
      <c r="T950" s="525"/>
      <c r="U950" s="559" t="s">
        <v>57</v>
      </c>
      <c r="V950" s="525"/>
      <c r="W950" s="525"/>
      <c r="X950" s="525"/>
      <c r="Y950" s="526"/>
      <c r="Z950" s="526"/>
      <c r="AA950" s="526"/>
      <c r="AB950" s="526"/>
      <c r="AC950" s="526"/>
      <c r="AD950" s="21"/>
      <c r="AE950" s="21"/>
      <c r="AF950" s="21"/>
      <c r="AG950" s="21"/>
      <c r="AH950" s="21"/>
      <c r="AI950" s="21"/>
      <c r="AJ950" s="22"/>
      <c r="AK950" s="474">
        <v>0</v>
      </c>
      <c r="AL950" s="468"/>
      <c r="AM950" s="468">
        <v>4</v>
      </c>
      <c r="AN950" s="468"/>
      <c r="AO950" s="468">
        <v>0</v>
      </c>
      <c r="AP950" s="469"/>
    </row>
    <row r="951" spans="2:42" ht="19.5" customHeight="1">
      <c r="B951" s="551"/>
      <c r="C951" s="552"/>
      <c r="D951" s="552"/>
      <c r="E951" s="70"/>
      <c r="F951" s="130"/>
      <c r="G951" s="130"/>
      <c r="H951" s="130"/>
      <c r="I951" s="130"/>
      <c r="J951" s="130"/>
      <c r="K951" s="130"/>
      <c r="L951" s="50"/>
      <c r="M951" s="553" t="s">
        <v>49</v>
      </c>
      <c r="N951" s="554"/>
      <c r="O951" s="554"/>
      <c r="P951" s="554"/>
      <c r="Q951" s="555"/>
      <c r="R951" s="525"/>
      <c r="S951" s="525"/>
      <c r="T951" s="525"/>
      <c r="U951" s="559" t="s">
        <v>58</v>
      </c>
      <c r="V951" s="525"/>
      <c r="W951" s="525"/>
      <c r="X951" s="525"/>
      <c r="Y951" s="526"/>
      <c r="Z951" s="526"/>
      <c r="AA951" s="526"/>
      <c r="AB951" s="526"/>
      <c r="AC951" s="526"/>
      <c r="AD951" s="21"/>
      <c r="AE951" s="21"/>
      <c r="AF951" s="21"/>
      <c r="AG951" s="21"/>
      <c r="AH951" s="21"/>
      <c r="AI951" s="21"/>
      <c r="AJ951" s="22"/>
      <c r="AK951" s="474">
        <v>1</v>
      </c>
      <c r="AL951" s="468"/>
      <c r="AM951" s="468">
        <v>6</v>
      </c>
      <c r="AN951" s="468"/>
      <c r="AO951" s="468">
        <v>1</v>
      </c>
      <c r="AP951" s="469"/>
    </row>
    <row r="952" spans="2:42" ht="19.5" customHeight="1">
      <c r="B952" s="551"/>
      <c r="C952" s="552"/>
      <c r="D952" s="552"/>
      <c r="E952" s="70"/>
      <c r="F952" s="130"/>
      <c r="G952" s="130"/>
      <c r="H952" s="130"/>
      <c r="I952" s="130"/>
      <c r="J952" s="130"/>
      <c r="K952" s="130"/>
      <c r="L952" s="50"/>
      <c r="M952" s="553" t="s">
        <v>258</v>
      </c>
      <c r="N952" s="554"/>
      <c r="O952" s="554"/>
      <c r="P952" s="554"/>
      <c r="Q952" s="555"/>
      <c r="R952" s="525"/>
      <c r="S952" s="525"/>
      <c r="T952" s="525"/>
      <c r="U952" s="559" t="s">
        <v>59</v>
      </c>
      <c r="V952" s="525"/>
      <c r="W952" s="525"/>
      <c r="X952" s="525"/>
      <c r="Y952" s="526"/>
      <c r="Z952" s="526"/>
      <c r="AA952" s="526"/>
      <c r="AB952" s="526"/>
      <c r="AC952" s="526"/>
      <c r="AD952" s="21"/>
      <c r="AE952" s="21"/>
      <c r="AF952" s="21"/>
      <c r="AG952" s="21"/>
      <c r="AH952" s="21"/>
      <c r="AI952" s="21"/>
      <c r="AJ952" s="22"/>
      <c r="AK952" s="474">
        <v>2</v>
      </c>
      <c r="AL952" s="468"/>
      <c r="AM952" s="468">
        <v>7</v>
      </c>
      <c r="AN952" s="468"/>
      <c r="AO952" s="468">
        <v>2</v>
      </c>
      <c r="AP952" s="469"/>
    </row>
    <row r="953" spans="2:42" ht="19.5" customHeight="1">
      <c r="B953" s="551"/>
      <c r="C953" s="552"/>
      <c r="D953" s="552"/>
      <c r="E953" s="70"/>
      <c r="F953" s="130"/>
      <c r="G953" s="130"/>
      <c r="H953" s="130"/>
      <c r="I953" s="130"/>
      <c r="J953" s="130"/>
      <c r="K953" s="130"/>
      <c r="L953" s="50"/>
      <c r="M953" s="553" t="s">
        <v>50</v>
      </c>
      <c r="N953" s="554"/>
      <c r="O953" s="554"/>
      <c r="P953" s="554"/>
      <c r="Q953" s="555"/>
      <c r="R953" s="525"/>
      <c r="S953" s="525"/>
      <c r="T953" s="525"/>
      <c r="U953" s="525"/>
      <c r="V953" s="525"/>
      <c r="W953" s="525"/>
      <c r="X953" s="525"/>
      <c r="Y953" s="526"/>
      <c r="Z953" s="526"/>
      <c r="AA953" s="526"/>
      <c r="AB953" s="526"/>
      <c r="AC953" s="526"/>
      <c r="AD953" s="21"/>
      <c r="AE953" s="21"/>
      <c r="AF953" s="21"/>
      <c r="AG953" s="21"/>
      <c r="AH953" s="21"/>
      <c r="AI953" s="21"/>
      <c r="AJ953" s="22"/>
      <c r="AK953" s="474"/>
      <c r="AL953" s="468"/>
      <c r="AM953" s="468"/>
      <c r="AN953" s="468"/>
      <c r="AO953" s="468">
        <v>4</v>
      </c>
      <c r="AP953" s="469"/>
    </row>
    <row r="954" spans="2:42" ht="19.5" customHeight="1">
      <c r="B954" s="551"/>
      <c r="C954" s="552"/>
      <c r="D954" s="552"/>
      <c r="E954" s="70"/>
      <c r="F954" s="130"/>
      <c r="G954" s="130"/>
      <c r="H954" s="130"/>
      <c r="I954" s="130"/>
      <c r="J954" s="130"/>
      <c r="K954" s="130"/>
      <c r="L954" s="50"/>
      <c r="M954" s="556"/>
      <c r="N954" s="554"/>
      <c r="O954" s="554"/>
      <c r="P954" s="554"/>
      <c r="Q954" s="555"/>
      <c r="R954" s="525"/>
      <c r="S954" s="525"/>
      <c r="T954" s="525"/>
      <c r="U954" s="525"/>
      <c r="V954" s="525"/>
      <c r="W954" s="525"/>
      <c r="X954" s="525"/>
      <c r="Y954" s="526"/>
      <c r="Z954" s="526"/>
      <c r="AA954" s="526"/>
      <c r="AB954" s="526"/>
      <c r="AC954" s="526"/>
      <c r="AD954" s="21"/>
      <c r="AE954" s="21"/>
      <c r="AF954" s="21"/>
      <c r="AG954" s="21"/>
      <c r="AH954" s="21"/>
      <c r="AI954" s="21"/>
      <c r="AJ954" s="22"/>
      <c r="AK954" s="474"/>
      <c r="AL954" s="468"/>
      <c r="AM954" s="468"/>
      <c r="AN954" s="468"/>
      <c r="AO954" s="468">
        <v>5</v>
      </c>
      <c r="AP954" s="469"/>
    </row>
    <row r="955" spans="2:42" ht="19.5" customHeight="1">
      <c r="B955" s="551"/>
      <c r="C955" s="552"/>
      <c r="D955" s="552"/>
      <c r="E955" s="70"/>
      <c r="F955" s="130"/>
      <c r="G955" s="130"/>
      <c r="H955" s="130"/>
      <c r="I955" s="130"/>
      <c r="J955" s="130"/>
      <c r="K955" s="130"/>
      <c r="L955" s="50"/>
      <c r="M955" s="553"/>
      <c r="N955" s="554"/>
      <c r="O955" s="554"/>
      <c r="P955" s="554"/>
      <c r="Q955" s="555"/>
      <c r="R955" s="525"/>
      <c r="S955" s="525"/>
      <c r="T955" s="525"/>
      <c r="U955" s="525"/>
      <c r="V955" s="525"/>
      <c r="W955" s="525"/>
      <c r="X955" s="525"/>
      <c r="Y955" s="526"/>
      <c r="Z955" s="526"/>
      <c r="AA955" s="526"/>
      <c r="AB955" s="526"/>
      <c r="AC955" s="526"/>
      <c r="AD955" s="21"/>
      <c r="AE955" s="21"/>
      <c r="AF955" s="21"/>
      <c r="AG955" s="21"/>
      <c r="AH955" s="21"/>
      <c r="AI955" s="21"/>
      <c r="AJ955" s="22"/>
      <c r="AK955" s="474"/>
      <c r="AL955" s="468"/>
      <c r="AM955" s="468"/>
      <c r="AN955" s="468"/>
      <c r="AO955" s="468"/>
      <c r="AP955" s="469"/>
    </row>
    <row r="956" spans="2:42" ht="19.5" customHeight="1">
      <c r="B956" s="540" t="s">
        <v>2</v>
      </c>
      <c r="C956" s="541"/>
      <c r="D956" s="541"/>
      <c r="E956" s="71"/>
      <c r="F956" s="66"/>
      <c r="G956" s="66"/>
      <c r="H956" s="66"/>
      <c r="I956" s="66"/>
      <c r="J956" s="66"/>
      <c r="K956" s="66"/>
      <c r="L956" s="67"/>
      <c r="M956" s="542" t="s">
        <v>51</v>
      </c>
      <c r="N956" s="543"/>
      <c r="O956" s="543"/>
      <c r="P956" s="543"/>
      <c r="Q956" s="544"/>
      <c r="R956" s="545"/>
      <c r="S956" s="545"/>
      <c r="T956" s="545"/>
      <c r="U956" s="545"/>
      <c r="V956" s="545"/>
      <c r="W956" s="545"/>
      <c r="X956" s="545"/>
      <c r="Y956" s="546"/>
      <c r="Z956" s="546"/>
      <c r="AA956" s="546"/>
      <c r="AB956" s="546"/>
      <c r="AC956" s="546"/>
      <c r="AD956" s="23"/>
      <c r="AE956" s="23"/>
      <c r="AF956" s="23"/>
      <c r="AG956" s="23"/>
      <c r="AH956" s="23"/>
      <c r="AI956" s="23"/>
      <c r="AJ956" s="24"/>
      <c r="AK956" s="547"/>
      <c r="AL956" s="527"/>
      <c r="AM956" s="527"/>
      <c r="AN956" s="527"/>
      <c r="AO956" s="527"/>
      <c r="AP956" s="528"/>
    </row>
    <row r="957" spans="2:42" ht="12" customHeight="1">
      <c r="B957" s="68" t="s">
        <v>17</v>
      </c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69"/>
      <c r="AD957" s="9"/>
      <c r="AE957" s="86"/>
      <c r="AF957" s="86"/>
      <c r="AG957" s="86"/>
      <c r="AH957" s="86"/>
      <c r="AI957" s="86"/>
      <c r="AJ957" s="86"/>
      <c r="AK957" s="86"/>
      <c r="AL957" s="86"/>
      <c r="AM957" s="86"/>
      <c r="AN957" s="86"/>
      <c r="AO957" s="86"/>
      <c r="AP957" s="215"/>
    </row>
    <row r="958" spans="2:42" ht="12" customHeight="1">
      <c r="B958" s="11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12"/>
      <c r="AD958" s="11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216"/>
    </row>
    <row r="959" spans="2:42" ht="12" customHeight="1">
      <c r="B959" s="1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12"/>
      <c r="AD959" s="11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216"/>
    </row>
    <row r="960" spans="2:42" ht="12" customHeight="1">
      <c r="B960" s="11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12"/>
      <c r="AD960" s="11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216"/>
    </row>
    <row r="961" spans="2:42" ht="12" customHeight="1">
      <c r="B961" s="1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12"/>
      <c r="AD961" s="11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216"/>
    </row>
    <row r="962" spans="2:42" ht="12" customHeight="1">
      <c r="B962" s="11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12"/>
      <c r="AD962" s="11"/>
      <c r="AE962" s="4"/>
      <c r="AF962" s="4"/>
      <c r="AG962" s="4"/>
      <c r="AH962" s="4"/>
      <c r="AI962" s="4"/>
      <c r="AO962" s="4"/>
      <c r="AP962" s="216"/>
    </row>
    <row r="963" spans="2:42" ht="12" customHeight="1">
      <c r="B963" s="11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12"/>
      <c r="AD963" s="11"/>
      <c r="AE963" s="4"/>
      <c r="AF963" s="4"/>
      <c r="AG963" s="4"/>
      <c r="AH963" s="4"/>
      <c r="AI963" s="4"/>
      <c r="AO963" s="4"/>
      <c r="AP963" s="216"/>
    </row>
    <row r="964" spans="2:42" ht="10.5">
      <c r="B964" s="10"/>
      <c r="C964" s="128"/>
      <c r="D964" s="128"/>
      <c r="E964" s="128"/>
      <c r="F964" s="128"/>
      <c r="G964" s="128"/>
      <c r="H964" s="128"/>
      <c r="I964" s="128"/>
      <c r="J964" s="128"/>
      <c r="K964" s="128"/>
      <c r="L964" s="128"/>
      <c r="M964" s="128"/>
      <c r="N964" s="128"/>
      <c r="O964" s="128"/>
      <c r="P964" s="128"/>
      <c r="Q964" s="128"/>
      <c r="R964" s="128"/>
      <c r="S964" s="128"/>
      <c r="T964" s="128"/>
      <c r="U964" s="128"/>
      <c r="V964" s="128"/>
      <c r="W964" s="128"/>
      <c r="X964" s="128"/>
      <c r="Y964" s="128"/>
      <c r="Z964" s="128"/>
      <c r="AA964" s="128"/>
      <c r="AB964" s="128"/>
      <c r="AC964" s="129"/>
      <c r="AD964" s="11"/>
      <c r="AE964" s="4"/>
      <c r="AF964" s="4"/>
      <c r="AG964" s="4"/>
      <c r="AH964" s="4"/>
      <c r="AI964" s="4"/>
      <c r="AO964" s="209"/>
      <c r="AP964" s="217"/>
    </row>
    <row r="965" spans="2:42" ht="10.5">
      <c r="B965" s="557" t="s">
        <v>33</v>
      </c>
      <c r="C965" s="449"/>
      <c r="D965" s="558"/>
      <c r="E965" s="558"/>
      <c r="F965" s="558"/>
      <c r="G965" s="449" t="s">
        <v>34</v>
      </c>
      <c r="H965" s="449"/>
      <c r="I965" s="449"/>
      <c r="J965" s="449" t="s">
        <v>34</v>
      </c>
      <c r="K965" s="449"/>
      <c r="L965" s="449"/>
      <c r="M965" s="449" t="s">
        <v>35</v>
      </c>
      <c r="N965" s="449"/>
      <c r="O965" s="449"/>
      <c r="P965" s="449"/>
      <c r="Q965" s="449"/>
      <c r="R965" s="449"/>
      <c r="S965" s="449"/>
      <c r="T965" s="449"/>
      <c r="U965" s="449"/>
      <c r="V965" s="449" t="s">
        <v>36</v>
      </c>
      <c r="W965" s="449"/>
      <c r="X965" s="449"/>
      <c r="Y965" s="449" t="s">
        <v>37</v>
      </c>
      <c r="Z965" s="449"/>
      <c r="AA965" s="449"/>
      <c r="AB965" s="449" t="s">
        <v>38</v>
      </c>
      <c r="AC965" s="449"/>
      <c r="AD965" s="449"/>
      <c r="AE965" s="449" t="s">
        <v>39</v>
      </c>
      <c r="AF965" s="449"/>
      <c r="AG965" s="449"/>
      <c r="AH965" s="449" t="s">
        <v>41</v>
      </c>
      <c r="AI965" s="449"/>
      <c r="AJ965" s="449"/>
      <c r="AK965" s="449" t="s">
        <v>40</v>
      </c>
      <c r="AL965" s="449"/>
      <c r="AM965" s="449"/>
      <c r="AN965" s="449" t="s">
        <v>66</v>
      </c>
      <c r="AO965" s="449"/>
      <c r="AP965" s="452"/>
    </row>
    <row r="966" spans="2:42" ht="10.5">
      <c r="B966" s="9"/>
      <c r="C966" s="87"/>
      <c r="D966" s="9"/>
      <c r="E966" s="86"/>
      <c r="F966" s="87"/>
      <c r="G966" s="9"/>
      <c r="H966" s="86"/>
      <c r="I966" s="87"/>
      <c r="J966" s="9"/>
      <c r="K966" s="86"/>
      <c r="L966" s="87"/>
      <c r="M966" s="9"/>
      <c r="N966" s="86"/>
      <c r="O966" s="87"/>
      <c r="P966" s="9"/>
      <c r="Q966" s="86"/>
      <c r="R966" s="87"/>
      <c r="S966" s="9"/>
      <c r="T966" s="86"/>
      <c r="U966" s="87"/>
      <c r="V966" s="9"/>
      <c r="W966" s="86"/>
      <c r="X966" s="87"/>
      <c r="Y966" s="9"/>
      <c r="Z966" s="86"/>
      <c r="AA966" s="87"/>
      <c r="AB966" s="9"/>
      <c r="AC966" s="86"/>
      <c r="AD966" s="87"/>
      <c r="AE966" s="9"/>
      <c r="AF966" s="86"/>
      <c r="AG966" s="87"/>
      <c r="AH966" s="9"/>
      <c r="AI966" s="86"/>
      <c r="AJ966" s="87"/>
      <c r="AK966" s="9"/>
      <c r="AL966" s="86"/>
      <c r="AM966" s="87"/>
      <c r="AN966" s="453">
        <f>AN909+1</f>
        <v>17</v>
      </c>
      <c r="AO966" s="454"/>
      <c r="AP966" s="455"/>
    </row>
    <row r="967" spans="2:42" ht="10.5">
      <c r="B967" s="11"/>
      <c r="C967" s="12"/>
      <c r="D967" s="11"/>
      <c r="E967" s="4"/>
      <c r="F967" s="12"/>
      <c r="G967" s="11"/>
      <c r="H967" s="4"/>
      <c r="I967" s="12"/>
      <c r="J967" s="11"/>
      <c r="K967" s="4"/>
      <c r="L967" s="12"/>
      <c r="M967" s="11"/>
      <c r="N967" s="4"/>
      <c r="O967" s="12"/>
      <c r="P967" s="11"/>
      <c r="Q967" s="4"/>
      <c r="R967" s="12"/>
      <c r="S967" s="11"/>
      <c r="T967" s="4"/>
      <c r="U967" s="12"/>
      <c r="V967" s="11"/>
      <c r="W967" s="4"/>
      <c r="X967" s="12"/>
      <c r="Y967" s="11"/>
      <c r="Z967" s="4"/>
      <c r="AA967" s="12"/>
      <c r="AB967" s="11"/>
      <c r="AC967" s="4"/>
      <c r="AD967" s="12"/>
      <c r="AE967" s="11"/>
      <c r="AF967" s="4"/>
      <c r="AG967" s="12"/>
      <c r="AH967" s="11"/>
      <c r="AI967" s="4"/>
      <c r="AJ967" s="12"/>
      <c r="AK967" s="11"/>
      <c r="AL967" s="4"/>
      <c r="AM967" s="12"/>
      <c r="AN967" s="456"/>
      <c r="AO967" s="457"/>
      <c r="AP967" s="458"/>
    </row>
    <row r="968" spans="2:42" ht="10.5">
      <c r="B968" s="11"/>
      <c r="C968" s="12"/>
      <c r="D968" s="11"/>
      <c r="E968" s="4"/>
      <c r="F968" s="12"/>
      <c r="G968" s="11"/>
      <c r="H968" s="4"/>
      <c r="I968" s="12"/>
      <c r="J968" s="11"/>
      <c r="K968" s="4"/>
      <c r="L968" s="12"/>
      <c r="M968" s="11"/>
      <c r="N968" s="4"/>
      <c r="O968" s="12"/>
      <c r="P968" s="11"/>
      <c r="Q968" s="4"/>
      <c r="R968" s="12"/>
      <c r="S968" s="11"/>
      <c r="T968" s="4"/>
      <c r="U968" s="12"/>
      <c r="V968" s="11"/>
      <c r="W968" s="4"/>
      <c r="X968" s="12"/>
      <c r="Y968" s="11"/>
      <c r="Z968" s="4"/>
      <c r="AA968" s="12"/>
      <c r="AB968" s="11"/>
      <c r="AC968" s="4"/>
      <c r="AD968" s="12"/>
      <c r="AE968" s="11"/>
      <c r="AF968" s="4"/>
      <c r="AG968" s="12"/>
      <c r="AH968" s="11"/>
      <c r="AI968" s="4"/>
      <c r="AJ968" s="12"/>
      <c r="AK968" s="11"/>
      <c r="AL968" s="4"/>
      <c r="AM968" s="12"/>
      <c r="AN968" s="456"/>
      <c r="AO968" s="457"/>
      <c r="AP968" s="458"/>
    </row>
    <row r="969" spans="2:42" ht="10.5">
      <c r="B969" s="10"/>
      <c r="C969" s="129"/>
      <c r="D969" s="10"/>
      <c r="E969" s="128"/>
      <c r="F969" s="129"/>
      <c r="G969" s="10"/>
      <c r="H969" s="128"/>
      <c r="I969" s="129"/>
      <c r="J969" s="10"/>
      <c r="K969" s="128"/>
      <c r="L969" s="129"/>
      <c r="M969" s="10"/>
      <c r="N969" s="128"/>
      <c r="O969" s="129"/>
      <c r="P969" s="10"/>
      <c r="Q969" s="128"/>
      <c r="R969" s="129"/>
      <c r="S969" s="10"/>
      <c r="T969" s="128"/>
      <c r="U969" s="129"/>
      <c r="V969" s="10"/>
      <c r="W969" s="128"/>
      <c r="X969" s="129"/>
      <c r="Y969" s="10"/>
      <c r="Z969" s="128"/>
      <c r="AA969" s="129"/>
      <c r="AB969" s="10"/>
      <c r="AC969" s="128"/>
      <c r="AD969" s="129"/>
      <c r="AE969" s="10"/>
      <c r="AF969" s="128"/>
      <c r="AG969" s="129"/>
      <c r="AH969" s="10"/>
      <c r="AI969" s="128"/>
      <c r="AJ969" s="129"/>
      <c r="AK969" s="10"/>
      <c r="AL969" s="128"/>
      <c r="AM969" s="129"/>
      <c r="AN969" s="459"/>
      <c r="AO969" s="460"/>
      <c r="AP969" s="461"/>
    </row>
    <row r="970" ht="12" customHeight="1"/>
    <row r="971" spans="2:42" ht="12" customHeight="1">
      <c r="B971" s="1" t="str">
        <f>+"-kwd-"&amp;E982&amp;G982&amp;I982&amp;K982&amp;M982&amp;O982&amp;Q982&amp;"-"&amp;V982&amp;X982&amp;Z982&amp;AB982&amp;AD982&amp;","&amp;U974&amp;W974&amp;Y974&amp;AA974&amp;AC974&amp;AE974&amp;AG974&amp;","&amp;V983&amp;","&amp;Y997</f>
        <v>-kwd--,1234567,,0</v>
      </c>
      <c r="AJ971" s="25" t="s">
        <v>67</v>
      </c>
      <c r="AK971" s="26"/>
      <c r="AL971" s="26"/>
      <c r="AM971" s="26"/>
      <c r="AN971" s="26"/>
      <c r="AO971" s="26"/>
      <c r="AP971" s="27"/>
    </row>
    <row r="972" spans="36:42" ht="12" customHeight="1">
      <c r="AJ972" s="487" t="s">
        <v>208</v>
      </c>
      <c r="AK972" s="13"/>
      <c r="AL972" s="13"/>
      <c r="AM972" s="13"/>
      <c r="AN972" s="13"/>
      <c r="AO972" s="13"/>
      <c r="AP972" s="28"/>
    </row>
    <row r="973" spans="4:42" ht="12" customHeight="1" thickBot="1">
      <c r="D973" s="607" t="s">
        <v>25</v>
      </c>
      <c r="E973" s="607"/>
      <c r="F973" s="607"/>
      <c r="G973" s="607"/>
      <c r="H973" s="607"/>
      <c r="I973" s="607"/>
      <c r="J973" s="607"/>
      <c r="K973" s="607"/>
      <c r="L973" s="607"/>
      <c r="AJ973" s="488"/>
      <c r="AK973" s="29"/>
      <c r="AL973" s="29"/>
      <c r="AM973" s="29"/>
      <c r="AN973" s="29"/>
      <c r="AO973" s="29"/>
      <c r="AP973" s="30"/>
    </row>
    <row r="974" spans="4:42" ht="21" customHeight="1" thickBot="1" thickTop="1">
      <c r="D974" s="608"/>
      <c r="E974" s="608"/>
      <c r="F974" s="608"/>
      <c r="G974" s="608"/>
      <c r="H974" s="608"/>
      <c r="I974" s="608"/>
      <c r="J974" s="608"/>
      <c r="K974" s="608"/>
      <c r="L974" s="608"/>
      <c r="Q974" s="609" t="s">
        <v>254</v>
      </c>
      <c r="R974" s="610"/>
      <c r="S974" s="610"/>
      <c r="T974" s="611"/>
      <c r="U974" s="612" t="str">
        <f>IF('基本情報入力欄'!$D$15="","",MID('基本情報入力欄'!$D$15,1,1))</f>
        <v>1</v>
      </c>
      <c r="V974" s="600"/>
      <c r="W974" s="599" t="str">
        <f>IF('基本情報入力欄'!$D$15="","",MID('基本情報入力欄'!$D$15,2,1))</f>
        <v>2</v>
      </c>
      <c r="X974" s="600"/>
      <c r="Y974" s="599" t="str">
        <f>IF('基本情報入力欄'!$D$15="","",MID('基本情報入力欄'!$D$15,3,1))</f>
        <v>3</v>
      </c>
      <c r="Z974" s="600"/>
      <c r="AA974" s="599" t="str">
        <f>IF('基本情報入力欄'!$D$15="","",MID('基本情報入力欄'!$D$15,4,1))</f>
        <v>4</v>
      </c>
      <c r="AB974" s="600"/>
      <c r="AC974" s="599" t="str">
        <f>IF('基本情報入力欄'!$D$15="","",MID('基本情報入力欄'!$D$15,5,1))</f>
        <v>5</v>
      </c>
      <c r="AD974" s="600"/>
      <c r="AE974" s="599" t="str">
        <f>IF('基本情報入力欄'!$D$15="","",MID('基本情報入力欄'!$D$15,6,1))</f>
        <v>6</v>
      </c>
      <c r="AF974" s="600"/>
      <c r="AG974" s="599" t="str">
        <f>IF('基本情報入力欄'!$D$15="","",MID('基本情報入力欄'!$D$15,7,1))</f>
        <v>7</v>
      </c>
      <c r="AH974" s="643"/>
      <c r="AI974" s="75" t="s">
        <v>15</v>
      </c>
      <c r="AJ974" s="254"/>
      <c r="AK974" s="254"/>
      <c r="AL974" s="7"/>
      <c r="AM974" s="535">
        <f>'基本情報入力欄'!$D$12</f>
        <v>42551</v>
      </c>
      <c r="AN974" s="536"/>
      <c r="AO974" s="536"/>
      <c r="AP974" s="537"/>
    </row>
    <row r="975" spans="2:42" ht="13.5" customHeight="1" thickTop="1">
      <c r="B975" s="604" t="s">
        <v>110</v>
      </c>
      <c r="C975" s="604"/>
      <c r="D975" s="604"/>
      <c r="E975" s="604"/>
      <c r="F975" s="604"/>
      <c r="G975" s="604"/>
      <c r="H975" s="604"/>
      <c r="I975" s="604"/>
      <c r="J975" s="604"/>
      <c r="K975" s="604"/>
      <c r="L975" s="604"/>
      <c r="M975" s="604"/>
      <c r="N975" s="604"/>
      <c r="O975" s="604"/>
      <c r="Q975" s="605" t="s">
        <v>8</v>
      </c>
      <c r="R975" s="606"/>
      <c r="S975" s="606"/>
      <c r="T975" s="5"/>
      <c r="U975" s="200" t="str">
        <f>IF('基本情報入力欄'!$D$16="","",'基本情報入力欄'!$D$16)</f>
        <v>332-0012</v>
      </c>
      <c r="V975" s="200"/>
      <c r="W975" s="200"/>
      <c r="X975" s="200"/>
      <c r="Y975" s="200"/>
      <c r="Z975" s="200"/>
      <c r="AA975" s="200"/>
      <c r="AB975" s="200"/>
      <c r="AC975" s="200"/>
      <c r="AD975" s="200"/>
      <c r="AE975" s="200"/>
      <c r="AF975" s="200"/>
      <c r="AG975" s="200"/>
      <c r="AH975" s="200"/>
      <c r="AI975" s="200"/>
      <c r="AJ975" s="200"/>
      <c r="AK975" s="200"/>
      <c r="AL975" s="200"/>
      <c r="AM975" s="200"/>
      <c r="AN975" s="200"/>
      <c r="AO975" s="200"/>
      <c r="AP975" s="202"/>
    </row>
    <row r="976" spans="2:42" ht="12" customHeight="1">
      <c r="B976" s="604"/>
      <c r="C976" s="604"/>
      <c r="D976" s="604"/>
      <c r="E976" s="604"/>
      <c r="F976" s="604"/>
      <c r="G976" s="604"/>
      <c r="H976" s="604"/>
      <c r="I976" s="604"/>
      <c r="J976" s="604"/>
      <c r="K976" s="604"/>
      <c r="L976" s="604"/>
      <c r="M976" s="604"/>
      <c r="N976" s="604"/>
      <c r="O976" s="604"/>
      <c r="Q976" s="450" t="s">
        <v>9</v>
      </c>
      <c r="R976" s="451"/>
      <c r="S976" s="451"/>
      <c r="T976" s="4"/>
      <c r="U976" s="201" t="str">
        <f>IF('基本情報入力欄'!$D$17="","",'基本情報入力欄'!$D$17)</f>
        <v>埼玉県川口市本町４－１１－６</v>
      </c>
      <c r="V976" s="201"/>
      <c r="W976" s="201"/>
      <c r="X976" s="201"/>
      <c r="Y976" s="201"/>
      <c r="Z976" s="201"/>
      <c r="AA976" s="201"/>
      <c r="AB976" s="201"/>
      <c r="AC976" s="201"/>
      <c r="AD976" s="201"/>
      <c r="AE976" s="201"/>
      <c r="AF976" s="201"/>
      <c r="AG976" s="201"/>
      <c r="AH976" s="201"/>
      <c r="AI976" s="201"/>
      <c r="AJ976" s="201"/>
      <c r="AK976" s="201"/>
      <c r="AL976" s="201"/>
      <c r="AM976" s="201"/>
      <c r="AN976" s="201"/>
      <c r="AO976" s="201"/>
      <c r="AP976" s="203"/>
    </row>
    <row r="977" spans="17:42" ht="12" customHeight="1">
      <c r="Q977" s="450" t="s">
        <v>10</v>
      </c>
      <c r="R977" s="451"/>
      <c r="S977" s="451"/>
      <c r="T977" s="4"/>
      <c r="U977" s="293" t="str">
        <f>IF('基本情報入力欄'!$D$18="","",'基本情報入力欄'!$D$18)</f>
        <v>川口土木建築工業株式会社</v>
      </c>
      <c r="V977" s="293"/>
      <c r="W977" s="293"/>
      <c r="X977" s="293"/>
      <c r="Y977" s="293"/>
      <c r="Z977" s="293"/>
      <c r="AA977" s="293"/>
      <c r="AB977" s="293"/>
      <c r="AC977" s="293"/>
      <c r="AD977" s="293"/>
      <c r="AE977" s="293"/>
      <c r="AF977" s="293"/>
      <c r="AG977" s="293"/>
      <c r="AH977" s="293"/>
      <c r="AI977" s="293"/>
      <c r="AJ977" s="293"/>
      <c r="AK977" s="293"/>
      <c r="AL977" s="293"/>
      <c r="AM977" s="293"/>
      <c r="AN977" s="201" t="s">
        <v>137</v>
      </c>
      <c r="AO977" s="201"/>
      <c r="AP977" s="203"/>
    </row>
    <row r="978" spans="17:42" ht="12" customHeight="1">
      <c r="Q978" s="450"/>
      <c r="R978" s="451"/>
      <c r="S978" s="451"/>
      <c r="T978" s="4"/>
      <c r="U978" s="293"/>
      <c r="V978" s="293"/>
      <c r="W978" s="293"/>
      <c r="X978" s="293"/>
      <c r="Y978" s="293"/>
      <c r="Z978" s="293"/>
      <c r="AA978" s="293"/>
      <c r="AB978" s="293"/>
      <c r="AC978" s="293"/>
      <c r="AD978" s="293"/>
      <c r="AE978" s="293"/>
      <c r="AF978" s="293"/>
      <c r="AG978" s="293"/>
      <c r="AH978" s="293"/>
      <c r="AI978" s="293"/>
      <c r="AJ978" s="293"/>
      <c r="AK978" s="293"/>
      <c r="AL978" s="293"/>
      <c r="AM978" s="293"/>
      <c r="AN978" s="201"/>
      <c r="AO978" s="201"/>
      <c r="AP978" s="203"/>
    </row>
    <row r="979" spans="2:42" ht="12" customHeight="1">
      <c r="B979" s="91" t="s">
        <v>26</v>
      </c>
      <c r="Q979" s="450" t="s">
        <v>11</v>
      </c>
      <c r="R979" s="451"/>
      <c r="S979" s="451"/>
      <c r="T979" s="4"/>
      <c r="U979" s="201" t="str">
        <f>IF('基本情報入力欄'!$D$19="","",'基本情報入力欄'!$D$19)</f>
        <v>代表太郎</v>
      </c>
      <c r="V979" s="201"/>
      <c r="W979" s="201"/>
      <c r="X979" s="201"/>
      <c r="Y979" s="201"/>
      <c r="Z979" s="201"/>
      <c r="AA979" s="201"/>
      <c r="AB979" s="201"/>
      <c r="AC979" s="201"/>
      <c r="AD979" s="201"/>
      <c r="AE979" s="201"/>
      <c r="AF979" s="201"/>
      <c r="AG979" s="201"/>
      <c r="AH979" s="201"/>
      <c r="AI979" s="201"/>
      <c r="AJ979" s="201"/>
      <c r="AK979" s="201"/>
      <c r="AL979" s="201"/>
      <c r="AM979" s="201"/>
      <c r="AN979" s="201"/>
      <c r="AO979" s="201"/>
      <c r="AP979" s="203"/>
    </row>
    <row r="980" spans="17:42" ht="12" customHeight="1">
      <c r="Q980" s="450" t="s">
        <v>13</v>
      </c>
      <c r="R980" s="451"/>
      <c r="S980" s="451"/>
      <c r="T980" s="4"/>
      <c r="U980" s="201" t="str">
        <f>IF('基本情報入力欄'!$D$20="","",'基本情報入力欄'!$D$20)</f>
        <v>048-224-5111</v>
      </c>
      <c r="V980" s="201"/>
      <c r="W980" s="201"/>
      <c r="X980" s="201"/>
      <c r="Y980" s="201"/>
      <c r="Z980" s="201"/>
      <c r="AA980" s="489" t="s">
        <v>14</v>
      </c>
      <c r="AB980" s="489"/>
      <c r="AC980" s="489"/>
      <c r="AD980" s="201"/>
      <c r="AE980" s="201" t="str">
        <f>IF('基本情報入力欄'!$D$21="","",'基本情報入力欄'!$D$21)</f>
        <v>048-224-5118</v>
      </c>
      <c r="AF980" s="201"/>
      <c r="AG980" s="201"/>
      <c r="AH980" s="201"/>
      <c r="AI980" s="201"/>
      <c r="AJ980" s="201"/>
      <c r="AK980" s="201"/>
      <c r="AL980" s="201"/>
      <c r="AM980" s="201"/>
      <c r="AN980" s="201"/>
      <c r="AO980" s="201"/>
      <c r="AP980" s="203"/>
    </row>
    <row r="981" spans="2:42" ht="12" customHeight="1" thickBot="1">
      <c r="B981" s="649" t="s">
        <v>261</v>
      </c>
      <c r="C981" s="649"/>
      <c r="Q981" s="450"/>
      <c r="R981" s="451"/>
      <c r="S981" s="451"/>
      <c r="T981" s="4"/>
      <c r="U981" s="201"/>
      <c r="V981" s="201"/>
      <c r="W981" s="201"/>
      <c r="X981" s="201"/>
      <c r="Y981" s="201"/>
      <c r="Z981" s="201"/>
      <c r="AA981" s="201"/>
      <c r="AB981" s="201"/>
      <c r="AC981" s="201"/>
      <c r="AD981" s="201"/>
      <c r="AE981" s="201"/>
      <c r="AF981" s="201"/>
      <c r="AG981" s="201"/>
      <c r="AH981" s="201"/>
      <c r="AI981" s="201"/>
      <c r="AJ981" s="201"/>
      <c r="AK981" s="201"/>
      <c r="AL981" s="201"/>
      <c r="AM981" s="201"/>
      <c r="AN981" s="440" t="s">
        <v>210</v>
      </c>
      <c r="AO981" s="440"/>
      <c r="AP981" s="441"/>
    </row>
    <row r="982" spans="2:42" ht="17.25" customHeight="1" thickTop="1">
      <c r="B982" s="268">
        <f>IF('請求入力欄'!$D980="","",MID('請求入力欄'!$D980,1,1))</f>
      </c>
      <c r="C982" s="269">
        <f>IF('請求入力欄'!$D980="","",MID('請求入力欄'!$D980,2,1))</f>
      </c>
      <c r="D982" s="270">
        <f>IF('請求入力欄'!$D980="","",MID('請求入力欄'!$D980,3,1))</f>
      </c>
      <c r="E982" s="603">
        <f>IF('請求入力欄'!$D980="","",MID('請求入力欄'!$D980,4,1))</f>
      </c>
      <c r="F982" s="603"/>
      <c r="G982" s="603">
        <f>IF('請求入力欄'!$D980="","",MID('請求入力欄'!$D980,5,1))</f>
      </c>
      <c r="H982" s="603"/>
      <c r="I982" s="603">
        <f>IF('請求入力欄'!$D980="","",MID('請求入力欄'!$D980,6,1))</f>
      </c>
      <c r="J982" s="603"/>
      <c r="K982" s="603">
        <f>IF('請求入力欄'!$D980="","",MID('請求入力欄'!$D980,7,1))</f>
      </c>
      <c r="L982" s="603"/>
      <c r="M982" s="603">
        <f>IF('請求入力欄'!$D980="","",MID('請求入力欄'!$D980,8,1))</f>
      </c>
      <c r="N982" s="603"/>
      <c r="O982" s="603">
        <f>IF('請求入力欄'!$D980="","",MID('請求入力欄'!$D980,9,1))</f>
      </c>
      <c r="P982" s="603"/>
      <c r="Q982" s="475">
        <f>IF('請求入力欄'!$D980="","",MID('請求入力欄'!$D980,10,1))</f>
      </c>
      <c r="R982" s="476"/>
      <c r="S982" s="92" t="s">
        <v>257</v>
      </c>
      <c r="T982" s="131"/>
      <c r="U982" s="49"/>
      <c r="V982" s="516">
        <f>IF('請求入力欄'!$D982="","",MID('請求入力欄'!$K982,1,1))</f>
      </c>
      <c r="W982" s="517"/>
      <c r="X982" s="517">
        <f>IF('請求入力欄'!$D982="","",MID('請求入力欄'!$K982,2,1))</f>
      </c>
      <c r="Y982" s="517"/>
      <c r="Z982" s="517">
        <f>IF('請求入力欄'!$D982="","",MID('請求入力欄'!$K982,3,1))</f>
      </c>
      <c r="AA982" s="517"/>
      <c r="AB982" s="517">
        <f>IF('請求入力欄'!$D982="","",MID('請求入力欄'!$K982,4,1))</f>
      </c>
      <c r="AC982" s="517"/>
      <c r="AD982" s="517">
        <f>IF('請求入力欄'!$D982="","",MID('請求入力欄'!$K982,5,1))</f>
      </c>
      <c r="AE982" s="518"/>
      <c r="AF982" s="519" t="s">
        <v>0</v>
      </c>
      <c r="AG982" s="520"/>
      <c r="AH982" s="520"/>
      <c r="AI982" s="521"/>
      <c r="AJ982" s="462">
        <f>'請求入力欄'!O1007</f>
        <v>0</v>
      </c>
      <c r="AK982" s="463"/>
      <c r="AL982" s="463"/>
      <c r="AM982" s="463"/>
      <c r="AN982" s="463"/>
      <c r="AO982" s="463"/>
      <c r="AP982" s="464"/>
    </row>
    <row r="983" spans="2:42" ht="17.25" customHeight="1">
      <c r="B983" s="36" t="s">
        <v>5</v>
      </c>
      <c r="C983" s="477">
        <f>'請求入力欄'!D981</f>
        <v>0</v>
      </c>
      <c r="D983" s="477"/>
      <c r="E983" s="477"/>
      <c r="F983" s="477"/>
      <c r="G983" s="477"/>
      <c r="H983" s="477"/>
      <c r="I983" s="477"/>
      <c r="J983" s="477"/>
      <c r="K983" s="477"/>
      <c r="L983" s="477"/>
      <c r="M983" s="477"/>
      <c r="N983" s="477"/>
      <c r="O983" s="477"/>
      <c r="P983" s="477"/>
      <c r="Q983" s="477"/>
      <c r="R983" s="478"/>
      <c r="S983" s="481" t="s">
        <v>211</v>
      </c>
      <c r="T983" s="482"/>
      <c r="U983" s="483"/>
      <c r="V983" s="638">
        <f>IF('請求入力欄'!D983=0,"",)</f>
      </c>
      <c r="W983" s="638"/>
      <c r="X983" s="638"/>
      <c r="Y983" s="638"/>
      <c r="Z983" s="638"/>
      <c r="AA983" s="638"/>
      <c r="AB983" s="638"/>
      <c r="AC983" s="638"/>
      <c r="AD983" s="638"/>
      <c r="AE983" s="639"/>
      <c r="AF983" s="522" t="s">
        <v>1</v>
      </c>
      <c r="AG983" s="523"/>
      <c r="AH983" s="523"/>
      <c r="AI983" s="524"/>
      <c r="AJ983" s="501">
        <f>'請求入力欄'!D994</f>
        <v>0</v>
      </c>
      <c r="AK983" s="502"/>
      <c r="AL983" s="502"/>
      <c r="AM983" s="502"/>
      <c r="AN983" s="502"/>
      <c r="AO983" s="502"/>
      <c r="AP983" s="503"/>
    </row>
    <row r="984" spans="2:42" ht="10.5" customHeight="1">
      <c r="B984" s="37"/>
      <c r="C984" s="479"/>
      <c r="D984" s="479"/>
      <c r="E984" s="479"/>
      <c r="F984" s="479"/>
      <c r="G984" s="479"/>
      <c r="H984" s="479"/>
      <c r="I984" s="479"/>
      <c r="J984" s="479"/>
      <c r="K984" s="479"/>
      <c r="L984" s="479"/>
      <c r="M984" s="479"/>
      <c r="N984" s="479"/>
      <c r="O984" s="479"/>
      <c r="P984" s="479"/>
      <c r="Q984" s="479"/>
      <c r="R984" s="480"/>
      <c r="S984" s="484"/>
      <c r="T984" s="485"/>
      <c r="U984" s="486"/>
      <c r="V984" s="640"/>
      <c r="W984" s="640"/>
      <c r="X984" s="640"/>
      <c r="Y984" s="640"/>
      <c r="Z984" s="640"/>
      <c r="AA984" s="640"/>
      <c r="AB984" s="640"/>
      <c r="AC984" s="640"/>
      <c r="AD984" s="640"/>
      <c r="AE984" s="641"/>
      <c r="AF984" s="635" t="s">
        <v>2</v>
      </c>
      <c r="AG984" s="636"/>
      <c r="AH984" s="636"/>
      <c r="AI984" s="637"/>
      <c r="AJ984" s="504">
        <f>SUM(AJ982:AR983)</f>
        <v>0</v>
      </c>
      <c r="AK984" s="505"/>
      <c r="AL984" s="505"/>
      <c r="AM984" s="505"/>
      <c r="AN984" s="505"/>
      <c r="AO984" s="505"/>
      <c r="AP984" s="506"/>
    </row>
    <row r="985" spans="2:42" ht="6.75" customHeight="1">
      <c r="B985" s="625" t="s">
        <v>23</v>
      </c>
      <c r="C985" s="626"/>
      <c r="D985" s="626"/>
      <c r="E985" s="626"/>
      <c r="F985" s="627"/>
      <c r="G985" s="619">
        <f>'請求入力欄'!D996</f>
        <v>0</v>
      </c>
      <c r="H985" s="620"/>
      <c r="I985" s="620"/>
      <c r="J985" s="620"/>
      <c r="K985" s="620"/>
      <c r="L985" s="620"/>
      <c r="M985" s="620"/>
      <c r="N985" s="620"/>
      <c r="O985" s="620"/>
      <c r="P985" s="621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38"/>
      <c r="AD985" s="631"/>
      <c r="AE985" s="632"/>
      <c r="AF985" s="635"/>
      <c r="AG985" s="636"/>
      <c r="AH985" s="636"/>
      <c r="AI985" s="637"/>
      <c r="AJ985" s="507"/>
      <c r="AK985" s="508"/>
      <c r="AL985" s="508"/>
      <c r="AM985" s="508"/>
      <c r="AN985" s="508"/>
      <c r="AO985" s="508"/>
      <c r="AP985" s="509"/>
    </row>
    <row r="986" spans="2:42" ht="17.25" customHeight="1">
      <c r="B986" s="625"/>
      <c r="C986" s="628"/>
      <c r="D986" s="628"/>
      <c r="E986" s="628"/>
      <c r="F986" s="629"/>
      <c r="G986" s="622"/>
      <c r="H986" s="623"/>
      <c r="I986" s="623"/>
      <c r="J986" s="623"/>
      <c r="K986" s="623"/>
      <c r="L986" s="623"/>
      <c r="M986" s="623"/>
      <c r="N986" s="623"/>
      <c r="O986" s="623"/>
      <c r="P986" s="624"/>
      <c r="Q986" s="4"/>
      <c r="R986" s="4"/>
      <c r="S986" s="4"/>
      <c r="T986" s="4" t="s">
        <v>22</v>
      </c>
      <c r="U986" s="4"/>
      <c r="V986" s="4"/>
      <c r="W986" s="4"/>
      <c r="X986" s="4"/>
      <c r="Y986" s="642">
        <f>'請求入力欄'!L994</f>
      </c>
      <c r="Z986" s="642"/>
      <c r="AA986" s="642"/>
      <c r="AB986" s="4" t="s">
        <v>68</v>
      </c>
      <c r="AC986" s="38"/>
      <c r="AD986" s="633"/>
      <c r="AE986" s="634"/>
      <c r="AF986" s="522" t="s">
        <v>3</v>
      </c>
      <c r="AG986" s="523"/>
      <c r="AH986" s="523"/>
      <c r="AI986" s="524"/>
      <c r="AJ986" s="465">
        <f>IF(V983="",0,V983-AJ984)</f>
        <v>0</v>
      </c>
      <c r="AK986" s="466"/>
      <c r="AL986" s="466"/>
      <c r="AM986" s="466"/>
      <c r="AN986" s="466"/>
      <c r="AO986" s="466"/>
      <c r="AP986" s="467"/>
    </row>
    <row r="987" spans="2:42" ht="10.5">
      <c r="B987" s="644" t="s">
        <v>21</v>
      </c>
      <c r="C987" s="616"/>
      <c r="D987" s="616"/>
      <c r="E987" s="616" t="s">
        <v>20</v>
      </c>
      <c r="F987" s="616"/>
      <c r="G987" s="616"/>
      <c r="H987" s="616"/>
      <c r="I987" s="616"/>
      <c r="J987" s="616"/>
      <c r="K987" s="616"/>
      <c r="L987" s="616"/>
      <c r="M987" s="616"/>
      <c r="N987" s="616"/>
      <c r="O987" s="616"/>
      <c r="P987" s="645"/>
      <c r="Q987" s="646" t="s">
        <v>19</v>
      </c>
      <c r="R987" s="647"/>
      <c r="S987" s="647"/>
      <c r="T987" s="647"/>
      <c r="U987" s="648" t="s">
        <v>18</v>
      </c>
      <c r="V987" s="648"/>
      <c r="W987" s="648"/>
      <c r="X987" s="648"/>
      <c r="Y987" s="615" t="s">
        <v>16</v>
      </c>
      <c r="Z987" s="616"/>
      <c r="AA987" s="616"/>
      <c r="AB987" s="617"/>
      <c r="AC987" s="617"/>
      <c r="AD987" s="617"/>
      <c r="AE987" s="617"/>
      <c r="AF987" s="616"/>
      <c r="AG987" s="618"/>
      <c r="AH987" s="192"/>
      <c r="AI987" s="4" t="s">
        <v>17</v>
      </c>
      <c r="AJ987" s="5"/>
      <c r="AK987" s="5"/>
      <c r="AL987" s="5"/>
      <c r="AM987" s="5"/>
      <c r="AN987" s="5"/>
      <c r="AO987" s="5"/>
      <c r="AP987" s="46"/>
    </row>
    <row r="988" spans="2:42" ht="18" customHeight="1">
      <c r="B988" s="592">
        <f>+IF('請求入力欄'!D985="","",'請求入力欄'!D985)</f>
      </c>
      <c r="C988" s="593"/>
      <c r="D988" s="594"/>
      <c r="E988" s="204"/>
      <c r="F988" s="601">
        <f>+IF('請求入力欄'!K985="","",'請求入力欄'!K985)</f>
      </c>
      <c r="G988" s="601"/>
      <c r="H988" s="601"/>
      <c r="I988" s="601"/>
      <c r="J988" s="601"/>
      <c r="K988" s="601"/>
      <c r="L988" s="601"/>
      <c r="M988" s="601"/>
      <c r="N988" s="601"/>
      <c r="O988" s="601"/>
      <c r="P988" s="205"/>
      <c r="Q988" s="602">
        <f>+IF('請求入力欄'!L985="","",'請求入力欄'!L985)</f>
      </c>
      <c r="R988" s="598"/>
      <c r="S988" s="598"/>
      <c r="T988" s="598"/>
      <c r="U988" s="595">
        <f>+IF('請求入力欄'!M985="","",'請求入力欄'!M985)</f>
      </c>
      <c r="V988" s="595"/>
      <c r="W988" s="595"/>
      <c r="X988" s="596"/>
      <c r="Y988" s="548">
        <f>+IF('請求入力欄'!N985="","",'請求入力欄'!N985)</f>
      </c>
      <c r="Z988" s="549"/>
      <c r="AA988" s="549"/>
      <c r="AB988" s="549"/>
      <c r="AC988" s="549"/>
      <c r="AD988" s="549"/>
      <c r="AE988" s="549"/>
      <c r="AF988" s="549"/>
      <c r="AG988" s="550"/>
      <c r="AH988" s="48"/>
      <c r="AI988" s="127"/>
      <c r="AJ988" s="127"/>
      <c r="AK988" s="127"/>
      <c r="AL988" s="127"/>
      <c r="AM988" s="127"/>
      <c r="AN988" s="127"/>
      <c r="AO988" s="127"/>
      <c r="AP988" s="47"/>
    </row>
    <row r="989" spans="2:42" ht="18" customHeight="1">
      <c r="B989" s="592">
        <f>+IF('請求入力欄'!D986="","",'請求入力欄'!D986)</f>
      </c>
      <c r="C989" s="593"/>
      <c r="D989" s="594"/>
      <c r="E989" s="204"/>
      <c r="F989" s="601">
        <f>+IF('請求入力欄'!K986="","",'請求入力欄'!K986)</f>
      </c>
      <c r="G989" s="601"/>
      <c r="H989" s="601"/>
      <c r="I989" s="601"/>
      <c r="J989" s="601"/>
      <c r="K989" s="601"/>
      <c r="L989" s="601"/>
      <c r="M989" s="601"/>
      <c r="N989" s="601"/>
      <c r="O989" s="601"/>
      <c r="P989" s="205"/>
      <c r="Q989" s="597">
        <f>+IF('請求入力欄'!L986="","",'請求入力欄'!L986)</f>
      </c>
      <c r="R989" s="598"/>
      <c r="S989" s="598"/>
      <c r="T989" s="598"/>
      <c r="U989" s="595">
        <f>+IF('請求入力欄'!M986="","",'請求入力欄'!M986)</f>
      </c>
      <c r="V989" s="595"/>
      <c r="W989" s="595"/>
      <c r="X989" s="596"/>
      <c r="Y989" s="548">
        <f>+IF('請求入力欄'!N986="","",'請求入力欄'!N986)</f>
      </c>
      <c r="Z989" s="549"/>
      <c r="AA989" s="549"/>
      <c r="AB989" s="549"/>
      <c r="AC989" s="549"/>
      <c r="AD989" s="549"/>
      <c r="AE989" s="549"/>
      <c r="AF989" s="549"/>
      <c r="AG989" s="550"/>
      <c r="AH989" s="48"/>
      <c r="AI989" s="127"/>
      <c r="AJ989" s="127"/>
      <c r="AK989" s="127"/>
      <c r="AL989" s="127"/>
      <c r="AM989" s="127"/>
      <c r="AN989" s="127"/>
      <c r="AO989" s="127"/>
      <c r="AP989" s="47"/>
    </row>
    <row r="990" spans="2:42" ht="18" customHeight="1">
      <c r="B990" s="592">
        <f>+IF('請求入力欄'!D987="","",'請求入力欄'!D987)</f>
      </c>
      <c r="C990" s="593"/>
      <c r="D990" s="594"/>
      <c r="E990" s="204"/>
      <c r="F990" s="601">
        <f>+IF('請求入力欄'!K987="","",'請求入力欄'!K987)</f>
      </c>
      <c r="G990" s="601"/>
      <c r="H990" s="601"/>
      <c r="I990" s="601"/>
      <c r="J990" s="601"/>
      <c r="K990" s="601"/>
      <c r="L990" s="601"/>
      <c r="M990" s="601"/>
      <c r="N990" s="601"/>
      <c r="O990" s="601"/>
      <c r="P990" s="205"/>
      <c r="Q990" s="597">
        <f>+IF('請求入力欄'!L987="","",'請求入力欄'!L987)</f>
      </c>
      <c r="R990" s="598"/>
      <c r="S990" s="598"/>
      <c r="T990" s="598"/>
      <c r="U990" s="595">
        <f>+IF('請求入力欄'!M987="","",'請求入力欄'!M987)</f>
      </c>
      <c r="V990" s="595"/>
      <c r="W990" s="595"/>
      <c r="X990" s="596"/>
      <c r="Y990" s="548">
        <f>+IF('請求入力欄'!N987="","",'請求入力欄'!N987)</f>
      </c>
      <c r="Z990" s="549"/>
      <c r="AA990" s="549"/>
      <c r="AB990" s="549"/>
      <c r="AC990" s="549"/>
      <c r="AD990" s="549"/>
      <c r="AE990" s="549"/>
      <c r="AF990" s="549"/>
      <c r="AG990" s="550"/>
      <c r="AH990" s="48"/>
      <c r="AI990" s="127"/>
      <c r="AJ990" s="127"/>
      <c r="AK990" s="127"/>
      <c r="AL990" s="127"/>
      <c r="AM990" s="127"/>
      <c r="AN990" s="127"/>
      <c r="AO990" s="127"/>
      <c r="AP990" s="47"/>
    </row>
    <row r="991" spans="2:42" ht="18" customHeight="1">
      <c r="B991" s="592">
        <f>+IF('請求入力欄'!D988="","",'請求入力欄'!D988)</f>
      </c>
      <c r="C991" s="593"/>
      <c r="D991" s="594"/>
      <c r="E991" s="204"/>
      <c r="F991" s="601">
        <f>+IF('請求入力欄'!K988="","",'請求入力欄'!K988)</f>
      </c>
      <c r="G991" s="601"/>
      <c r="H991" s="601"/>
      <c r="I991" s="601"/>
      <c r="J991" s="601"/>
      <c r="K991" s="601"/>
      <c r="L991" s="601"/>
      <c r="M991" s="601"/>
      <c r="N991" s="601"/>
      <c r="O991" s="601"/>
      <c r="P991" s="205"/>
      <c r="Q991" s="597">
        <f>+IF('請求入力欄'!L988="","",'請求入力欄'!L988)</f>
      </c>
      <c r="R991" s="598"/>
      <c r="S991" s="598"/>
      <c r="T991" s="598"/>
      <c r="U991" s="595">
        <f>+IF('請求入力欄'!M988="","",'請求入力欄'!M988)</f>
      </c>
      <c r="V991" s="595"/>
      <c r="W991" s="595"/>
      <c r="X991" s="596"/>
      <c r="Y991" s="548">
        <f>+IF('請求入力欄'!N988="","",'請求入力欄'!N988)</f>
      </c>
      <c r="Z991" s="549"/>
      <c r="AA991" s="549"/>
      <c r="AB991" s="549"/>
      <c r="AC991" s="549"/>
      <c r="AD991" s="549"/>
      <c r="AE991" s="549"/>
      <c r="AF991" s="549"/>
      <c r="AG991" s="550"/>
      <c r="AH991" s="48"/>
      <c r="AI991" s="127"/>
      <c r="AJ991" s="127"/>
      <c r="AK991" s="127"/>
      <c r="AL991" s="127"/>
      <c r="AM991" s="127"/>
      <c r="AN991" s="127"/>
      <c r="AO991" s="127"/>
      <c r="AP991" s="47"/>
    </row>
    <row r="992" spans="2:42" ht="18" customHeight="1">
      <c r="B992" s="592">
        <f>+IF('請求入力欄'!D989="","",'請求入力欄'!D989)</f>
      </c>
      <c r="C992" s="593"/>
      <c r="D992" s="594"/>
      <c r="E992" s="204"/>
      <c r="F992" s="601">
        <f>+IF('請求入力欄'!K989="","",'請求入力欄'!K989)</f>
      </c>
      <c r="G992" s="601"/>
      <c r="H992" s="601"/>
      <c r="I992" s="601"/>
      <c r="J992" s="601"/>
      <c r="K992" s="601"/>
      <c r="L992" s="601"/>
      <c r="M992" s="601"/>
      <c r="N992" s="601"/>
      <c r="O992" s="601"/>
      <c r="P992" s="205"/>
      <c r="Q992" s="597">
        <f>+IF('請求入力欄'!L989="","",'請求入力欄'!L989)</f>
      </c>
      <c r="R992" s="598"/>
      <c r="S992" s="598"/>
      <c r="T992" s="598"/>
      <c r="U992" s="595">
        <f>+IF('請求入力欄'!M989="","",'請求入力欄'!M989)</f>
      </c>
      <c r="V992" s="595"/>
      <c r="W992" s="595"/>
      <c r="X992" s="596"/>
      <c r="Y992" s="548">
        <f>+IF('請求入力欄'!N989="","",'請求入力欄'!N989)</f>
      </c>
      <c r="Z992" s="549"/>
      <c r="AA992" s="549"/>
      <c r="AB992" s="549"/>
      <c r="AC992" s="549"/>
      <c r="AD992" s="549"/>
      <c r="AE992" s="549"/>
      <c r="AF992" s="549"/>
      <c r="AG992" s="550"/>
      <c r="AH992" s="48"/>
      <c r="AI992" s="127"/>
      <c r="AJ992" s="127"/>
      <c r="AK992" s="127"/>
      <c r="AL992" s="127"/>
      <c r="AM992" s="127"/>
      <c r="AN992" s="127"/>
      <c r="AO992" s="127"/>
      <c r="AP992" s="47"/>
    </row>
    <row r="993" spans="2:42" ht="18" customHeight="1">
      <c r="B993" s="592">
        <f>+IF('請求入力欄'!D990="","",'請求入力欄'!D990)</f>
      </c>
      <c r="C993" s="593"/>
      <c r="D993" s="594"/>
      <c r="E993" s="204"/>
      <c r="F993" s="601">
        <f>+IF('請求入力欄'!K990="","",'請求入力欄'!K990)</f>
      </c>
      <c r="G993" s="601"/>
      <c r="H993" s="601"/>
      <c r="I993" s="601"/>
      <c r="J993" s="601"/>
      <c r="K993" s="601"/>
      <c r="L993" s="601"/>
      <c r="M993" s="601"/>
      <c r="N993" s="601"/>
      <c r="O993" s="601"/>
      <c r="P993" s="205"/>
      <c r="Q993" s="597">
        <f>+IF('請求入力欄'!L990="","",'請求入力欄'!L990)</f>
      </c>
      <c r="R993" s="598"/>
      <c r="S993" s="598"/>
      <c r="T993" s="598"/>
      <c r="U993" s="595">
        <f>+IF('請求入力欄'!M990="","",'請求入力欄'!M990)</f>
      </c>
      <c r="V993" s="595"/>
      <c r="W993" s="595"/>
      <c r="X993" s="596"/>
      <c r="Y993" s="548">
        <f>+IF('請求入力欄'!N990="","",'請求入力欄'!N990)</f>
      </c>
      <c r="Z993" s="549"/>
      <c r="AA993" s="549"/>
      <c r="AB993" s="549"/>
      <c r="AC993" s="549"/>
      <c r="AD993" s="549"/>
      <c r="AE993" s="549"/>
      <c r="AF993" s="549"/>
      <c r="AG993" s="550"/>
      <c r="AH993" s="48"/>
      <c r="AI993" s="127"/>
      <c r="AJ993" s="127"/>
      <c r="AK993" s="127"/>
      <c r="AL993" s="127"/>
      <c r="AM993" s="127"/>
      <c r="AN993" s="127"/>
      <c r="AO993" s="127"/>
      <c r="AP993" s="47"/>
    </row>
    <row r="994" spans="2:42" ht="18" customHeight="1">
      <c r="B994" s="592">
        <f>+IF('請求入力欄'!D991="","",'請求入力欄'!D991)</f>
      </c>
      <c r="C994" s="593"/>
      <c r="D994" s="594"/>
      <c r="E994" s="204"/>
      <c r="F994" s="601">
        <f>+IF('請求入力欄'!K991="","",'請求入力欄'!K991)</f>
      </c>
      <c r="G994" s="601"/>
      <c r="H994" s="601"/>
      <c r="I994" s="601"/>
      <c r="J994" s="601"/>
      <c r="K994" s="601"/>
      <c r="L994" s="601"/>
      <c r="M994" s="601"/>
      <c r="N994" s="601"/>
      <c r="O994" s="601"/>
      <c r="P994" s="205"/>
      <c r="Q994" s="597">
        <f>+IF('請求入力欄'!L991="","",'請求入力欄'!L991)</f>
      </c>
      <c r="R994" s="598"/>
      <c r="S994" s="598"/>
      <c r="T994" s="598"/>
      <c r="U994" s="595">
        <f>+IF('請求入力欄'!M991="","",'請求入力欄'!M991)</f>
      </c>
      <c r="V994" s="595"/>
      <c r="W994" s="595"/>
      <c r="X994" s="596"/>
      <c r="Y994" s="548">
        <f>+IF('請求入力欄'!N991="","",'請求入力欄'!N991)</f>
      </c>
      <c r="Z994" s="549"/>
      <c r="AA994" s="549"/>
      <c r="AB994" s="549"/>
      <c r="AC994" s="549"/>
      <c r="AD994" s="549"/>
      <c r="AE994" s="549"/>
      <c r="AF994" s="549"/>
      <c r="AG994" s="550"/>
      <c r="AH994" s="48"/>
      <c r="AI994" s="127"/>
      <c r="AJ994" s="127"/>
      <c r="AK994" s="127"/>
      <c r="AL994" s="127"/>
      <c r="AM994" s="127"/>
      <c r="AN994" s="127"/>
      <c r="AO994" s="127"/>
      <c r="AP994" s="47"/>
    </row>
    <row r="995" spans="2:42" ht="18" customHeight="1">
      <c r="B995" s="592">
        <f>+IF('請求入力欄'!D992="","",'請求入力欄'!D992)</f>
      </c>
      <c r="C995" s="593"/>
      <c r="D995" s="594"/>
      <c r="E995" s="206"/>
      <c r="F995" s="601">
        <f>+IF('請求入力欄'!K992="","",'請求入力欄'!K992)</f>
      </c>
      <c r="G995" s="601"/>
      <c r="H995" s="601"/>
      <c r="I995" s="601"/>
      <c r="J995" s="601"/>
      <c r="K995" s="601"/>
      <c r="L995" s="601"/>
      <c r="M995" s="601"/>
      <c r="N995" s="601"/>
      <c r="O995" s="601"/>
      <c r="P995" s="207"/>
      <c r="Q995" s="597">
        <f>+IF('請求入力欄'!L992="","",'請求入力欄'!L992)</f>
      </c>
      <c r="R995" s="598"/>
      <c r="S995" s="598"/>
      <c r="T995" s="598"/>
      <c r="U995" s="595">
        <f>+IF('請求入力欄'!M992="","",'請求入力欄'!M992)</f>
      </c>
      <c r="V995" s="595"/>
      <c r="W995" s="595"/>
      <c r="X995" s="596"/>
      <c r="Y995" s="548">
        <f>+IF('請求入力欄'!N992="","",'請求入力欄'!N992)</f>
      </c>
      <c r="Z995" s="549"/>
      <c r="AA995" s="549"/>
      <c r="AB995" s="549"/>
      <c r="AC995" s="549"/>
      <c r="AD995" s="549"/>
      <c r="AE995" s="549"/>
      <c r="AF995" s="549"/>
      <c r="AG995" s="550"/>
      <c r="AH995" s="54"/>
      <c r="AI995" s="4"/>
      <c r="AJ995" s="4"/>
      <c r="AK995" s="4"/>
      <c r="AL995" s="4"/>
      <c r="AM995" s="4"/>
      <c r="AN995" s="4"/>
      <c r="AO995" s="4"/>
      <c r="AP995" s="45"/>
    </row>
    <row r="996" spans="2:42" ht="18" customHeight="1">
      <c r="B996" s="592">
        <f>+IF('請求入力欄'!D993="","",'請求入力欄'!D993)</f>
      </c>
      <c r="C996" s="593"/>
      <c r="D996" s="594"/>
      <c r="E996" s="204"/>
      <c r="F996" s="601">
        <f>+IF('請求入力欄'!K993="","",'請求入力欄'!K993)</f>
      </c>
      <c r="G996" s="601"/>
      <c r="H996" s="601"/>
      <c r="I996" s="601"/>
      <c r="J996" s="601"/>
      <c r="K996" s="601"/>
      <c r="L996" s="601"/>
      <c r="M996" s="601"/>
      <c r="N996" s="601"/>
      <c r="O996" s="601"/>
      <c r="P996" s="205"/>
      <c r="Q996" s="597">
        <f>+IF('請求入力欄'!L993="","",'請求入力欄'!L993)</f>
      </c>
      <c r="R996" s="598"/>
      <c r="S996" s="598"/>
      <c r="T996" s="598"/>
      <c r="U996" s="595">
        <f>+IF('請求入力欄'!M993="","",'請求入力欄'!M993)</f>
      </c>
      <c r="V996" s="595"/>
      <c r="W996" s="595"/>
      <c r="X996" s="596"/>
      <c r="Y996" s="548">
        <f>+IF('請求入力欄'!N993="","",'請求入力欄'!N993)</f>
      </c>
      <c r="Z996" s="549"/>
      <c r="AA996" s="549"/>
      <c r="AB996" s="549"/>
      <c r="AC996" s="549"/>
      <c r="AD996" s="549"/>
      <c r="AE996" s="549"/>
      <c r="AF996" s="549"/>
      <c r="AG996" s="550"/>
      <c r="AH996" s="48"/>
      <c r="AI996" s="127"/>
      <c r="AJ996" s="127"/>
      <c r="AK996" s="127"/>
      <c r="AL996" s="127"/>
      <c r="AM996" s="127"/>
      <c r="AN996" s="127"/>
      <c r="AO996" s="127"/>
      <c r="AP996" s="47"/>
    </row>
    <row r="997" spans="2:42" ht="26.25" customHeight="1">
      <c r="B997" s="40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442" t="s">
        <v>248</v>
      </c>
      <c r="R997" s="443"/>
      <c r="S997" s="443"/>
      <c r="T997" s="444"/>
      <c r="U997" s="51" t="s">
        <v>2</v>
      </c>
      <c r="V997" s="52"/>
      <c r="W997" s="52"/>
      <c r="X997" s="53"/>
      <c r="Y997" s="490">
        <f>SUM(Y988:AG996)</f>
        <v>0</v>
      </c>
      <c r="Z997" s="491"/>
      <c r="AA997" s="491"/>
      <c r="AB997" s="491"/>
      <c r="AC997" s="491"/>
      <c r="AD997" s="491"/>
      <c r="AE997" s="491"/>
      <c r="AF997" s="491"/>
      <c r="AG997" s="492"/>
      <c r="AH997" s="496" t="s">
        <v>32</v>
      </c>
      <c r="AI997" s="496"/>
      <c r="AJ997" s="496"/>
      <c r="AK997" s="496"/>
      <c r="AL997" s="496"/>
      <c r="AM997" s="496"/>
      <c r="AN997" s="496"/>
      <c r="AO997" s="496"/>
      <c r="AP997" s="497"/>
    </row>
    <row r="998" spans="2:42" ht="26.25" customHeight="1" thickBot="1">
      <c r="B998" s="41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"/>
      <c r="N998" s="4"/>
      <c r="O998" s="4"/>
      <c r="P998" s="4"/>
      <c r="Q998" s="261"/>
      <c r="R998" s="445">
        <f>'請求入力欄'!K995</f>
        <v>0.08</v>
      </c>
      <c r="S998" s="445"/>
      <c r="T998" s="446"/>
      <c r="U998" s="72" t="s">
        <v>29</v>
      </c>
      <c r="V998" s="73"/>
      <c r="W998" s="73"/>
      <c r="X998" s="74"/>
      <c r="Y998" s="493">
        <f>ROUNDDOWN(Y997*R998,0)</f>
        <v>0</v>
      </c>
      <c r="Z998" s="494"/>
      <c r="AA998" s="494"/>
      <c r="AB998" s="494"/>
      <c r="AC998" s="494"/>
      <c r="AD998" s="494"/>
      <c r="AE998" s="494"/>
      <c r="AF998" s="494"/>
      <c r="AG998" s="495"/>
      <c r="AH998" s="498">
        <f>SUM(Y997:AG998)</f>
        <v>0</v>
      </c>
      <c r="AI998" s="499"/>
      <c r="AJ998" s="499"/>
      <c r="AK998" s="499"/>
      <c r="AL998" s="499"/>
      <c r="AM998" s="499"/>
      <c r="AN998" s="499"/>
      <c r="AO998" s="499"/>
      <c r="AP998" s="500"/>
    </row>
    <row r="999" spans="2:42" ht="17.25" customHeight="1" thickTop="1">
      <c r="B999" s="568" t="s">
        <v>27</v>
      </c>
      <c r="C999" s="39"/>
      <c r="D999" s="4"/>
      <c r="E999" s="4"/>
      <c r="F999" s="4"/>
      <c r="G999" s="4"/>
      <c r="H999" s="4"/>
      <c r="I999" s="4"/>
      <c r="J999" s="4"/>
      <c r="K999" s="4"/>
      <c r="L999" s="4"/>
      <c r="M999" s="569" t="s">
        <v>28</v>
      </c>
      <c r="N999" s="570"/>
      <c r="O999" s="570"/>
      <c r="P999" s="570"/>
      <c r="Q999" s="570"/>
      <c r="R999" s="570"/>
      <c r="S999" s="570"/>
      <c r="T999" s="570"/>
      <c r="U999" s="570"/>
      <c r="V999" s="570" t="s">
        <v>29</v>
      </c>
      <c r="W999" s="570"/>
      <c r="X999" s="570"/>
      <c r="Y999" s="571"/>
      <c r="Z999" s="571"/>
      <c r="AA999" s="571"/>
      <c r="AB999" s="571"/>
      <c r="AC999" s="572"/>
      <c r="AD999" s="573" t="s">
        <v>30</v>
      </c>
      <c r="AE999" s="574"/>
      <c r="AF999" s="574"/>
      <c r="AG999" s="575"/>
      <c r="AH999" s="44"/>
      <c r="AI999" s="43"/>
      <c r="AJ999" s="60"/>
      <c r="AK999" s="132"/>
      <c r="AL999" s="43"/>
      <c r="AM999" s="60"/>
      <c r="AN999" s="132"/>
      <c r="AO999" s="59"/>
      <c r="AP999" s="60"/>
    </row>
    <row r="1000" spans="2:42" ht="17.25" customHeight="1">
      <c r="B1000" s="568"/>
      <c r="C1000" s="14"/>
      <c r="D1000" s="6"/>
      <c r="E1000" s="6" t="s">
        <v>22</v>
      </c>
      <c r="F1000" s="6"/>
      <c r="G1000" s="6"/>
      <c r="H1000" s="6"/>
      <c r="I1000" s="6"/>
      <c r="J1000" s="6"/>
      <c r="K1000" s="6"/>
      <c r="L1000" s="6" t="s">
        <v>24</v>
      </c>
      <c r="M1000" s="576"/>
      <c r="N1000" s="447"/>
      <c r="O1000" s="512"/>
      <c r="P1000" s="514"/>
      <c r="Q1000" s="447"/>
      <c r="R1000" s="512"/>
      <c r="S1000" s="514"/>
      <c r="T1000" s="447"/>
      <c r="U1000" s="512"/>
      <c r="V1000" s="514"/>
      <c r="W1000" s="512"/>
      <c r="X1000" s="514"/>
      <c r="Y1000" s="447"/>
      <c r="Z1000" s="512"/>
      <c r="AA1000" s="514"/>
      <c r="AB1000" s="447"/>
      <c r="AC1000" s="533"/>
      <c r="AD1000" s="578" t="s">
        <v>31</v>
      </c>
      <c r="AE1000" s="579"/>
      <c r="AF1000" s="579"/>
      <c r="AG1000" s="580"/>
      <c r="AH1000" s="35"/>
      <c r="AI1000" s="79"/>
      <c r="AJ1000" s="61"/>
      <c r="AK1000" s="133"/>
      <c r="AL1000" s="79"/>
      <c r="AM1000" s="61"/>
      <c r="AN1000" s="133"/>
      <c r="AO1000" s="79"/>
      <c r="AP1000" s="61"/>
    </row>
    <row r="1001" spans="2:42" ht="17.25" customHeight="1" thickBot="1">
      <c r="B1001" s="568"/>
      <c r="C1001" s="126" t="s">
        <v>80</v>
      </c>
      <c r="D1001" s="5"/>
      <c r="E1001" s="5"/>
      <c r="F1001" s="5"/>
      <c r="G1001" s="5"/>
      <c r="H1001" s="5"/>
      <c r="I1001" s="5"/>
      <c r="J1001" s="5"/>
      <c r="K1001" s="5"/>
      <c r="L1001" s="5"/>
      <c r="M1001" s="577"/>
      <c r="N1001" s="448"/>
      <c r="O1001" s="513"/>
      <c r="P1001" s="515"/>
      <c r="Q1001" s="448"/>
      <c r="R1001" s="513"/>
      <c r="S1001" s="515"/>
      <c r="T1001" s="448"/>
      <c r="U1001" s="513"/>
      <c r="V1001" s="515"/>
      <c r="W1001" s="513"/>
      <c r="X1001" s="515"/>
      <c r="Y1001" s="448"/>
      <c r="Z1001" s="513"/>
      <c r="AA1001" s="515"/>
      <c r="AB1001" s="448"/>
      <c r="AC1001" s="534"/>
      <c r="AD1001" s="581" t="s">
        <v>2</v>
      </c>
      <c r="AE1001" s="582"/>
      <c r="AF1001" s="582"/>
      <c r="AG1001" s="583"/>
      <c r="AH1001" s="35"/>
      <c r="AI1001" s="79"/>
      <c r="AJ1001" s="61"/>
      <c r="AK1001" s="133"/>
      <c r="AL1001" s="79"/>
      <c r="AM1001" s="61"/>
      <c r="AN1001" s="133"/>
      <c r="AO1001" s="79"/>
      <c r="AP1001" s="61"/>
    </row>
    <row r="1002" spans="2:42" ht="17.25" customHeight="1">
      <c r="B1002" s="568"/>
      <c r="C1002" s="34"/>
      <c r="D1002" s="4"/>
      <c r="E1002" s="4"/>
      <c r="F1002" s="4"/>
      <c r="G1002" s="4"/>
      <c r="H1002" s="4"/>
      <c r="I1002" s="4"/>
      <c r="J1002" s="4"/>
      <c r="K1002" s="4"/>
      <c r="L1002" s="55"/>
      <c r="M1002" s="584" t="s">
        <v>42</v>
      </c>
      <c r="N1002" s="585"/>
      <c r="O1002" s="585"/>
      <c r="P1002" s="585"/>
      <c r="Q1002" s="586" t="s">
        <v>43</v>
      </c>
      <c r="R1002" s="587"/>
      <c r="S1002" s="587"/>
      <c r="T1002" s="587"/>
      <c r="U1002" s="588" t="s">
        <v>52</v>
      </c>
      <c r="V1002" s="587"/>
      <c r="W1002" s="587"/>
      <c r="X1002" s="587"/>
      <c r="Y1002" s="587"/>
      <c r="Z1002" s="587"/>
      <c r="AA1002" s="587"/>
      <c r="AB1002" s="587"/>
      <c r="AC1002" s="587"/>
      <c r="AD1002" s="589" t="s">
        <v>3</v>
      </c>
      <c r="AE1002" s="590"/>
      <c r="AF1002" s="590"/>
      <c r="AG1002" s="591"/>
      <c r="AH1002" s="58"/>
      <c r="AI1002" s="57"/>
      <c r="AJ1002" s="62"/>
      <c r="AK1002" s="134"/>
      <c r="AL1002" s="57"/>
      <c r="AM1002" s="62"/>
      <c r="AN1002" s="134"/>
      <c r="AO1002" s="57"/>
      <c r="AP1002" s="62"/>
    </row>
    <row r="1003" spans="2:42" ht="19.5" customHeight="1">
      <c r="B1003" s="563" t="s">
        <v>21</v>
      </c>
      <c r="C1003" s="564"/>
      <c r="D1003" s="565"/>
      <c r="E1003" s="551" t="s">
        <v>16</v>
      </c>
      <c r="F1003" s="552"/>
      <c r="G1003" s="552"/>
      <c r="H1003" s="552"/>
      <c r="I1003" s="552"/>
      <c r="J1003" s="552"/>
      <c r="K1003" s="552"/>
      <c r="L1003" s="552"/>
      <c r="M1003" s="553" t="s">
        <v>44</v>
      </c>
      <c r="N1003" s="554"/>
      <c r="O1003" s="554"/>
      <c r="P1003" s="554"/>
      <c r="Q1003" s="555"/>
      <c r="R1003" s="525"/>
      <c r="S1003" s="525"/>
      <c r="T1003" s="525"/>
      <c r="U1003" s="559" t="s">
        <v>53</v>
      </c>
      <c r="V1003" s="525"/>
      <c r="W1003" s="525"/>
      <c r="X1003" s="525"/>
      <c r="Y1003" s="510"/>
      <c r="Z1003" s="511"/>
      <c r="AA1003" s="511"/>
      <c r="AB1003" s="511"/>
      <c r="AC1003" s="511"/>
      <c r="AD1003" s="529">
        <v>4120</v>
      </c>
      <c r="AE1003" s="530"/>
      <c r="AF1003" s="530"/>
      <c r="AG1003" s="531" t="s">
        <v>60</v>
      </c>
      <c r="AH1003" s="531"/>
      <c r="AI1003" s="531"/>
      <c r="AJ1003" s="532"/>
      <c r="AK1003" s="56"/>
      <c r="AL1003" s="33"/>
      <c r="AM1003" s="33"/>
      <c r="AN1003" s="33"/>
      <c r="AO1003" s="33"/>
      <c r="AP1003" s="63"/>
    </row>
    <row r="1004" spans="2:42" ht="19.5" customHeight="1">
      <c r="B1004" s="551"/>
      <c r="C1004" s="552"/>
      <c r="D1004" s="552"/>
      <c r="E1004" s="70"/>
      <c r="F1004" s="130"/>
      <c r="G1004" s="130"/>
      <c r="H1004" s="130"/>
      <c r="I1004" s="130"/>
      <c r="J1004" s="130"/>
      <c r="K1004" s="130"/>
      <c r="L1004" s="50"/>
      <c r="M1004" s="553" t="s">
        <v>45</v>
      </c>
      <c r="N1004" s="554"/>
      <c r="O1004" s="554"/>
      <c r="P1004" s="554"/>
      <c r="Q1004" s="555"/>
      <c r="R1004" s="525"/>
      <c r="S1004" s="525"/>
      <c r="T1004" s="525"/>
      <c r="U1004" s="559" t="s">
        <v>54</v>
      </c>
      <c r="V1004" s="525"/>
      <c r="W1004" s="525"/>
      <c r="X1004" s="525"/>
      <c r="Y1004" s="510"/>
      <c r="Z1004" s="511"/>
      <c r="AA1004" s="511"/>
      <c r="AB1004" s="511"/>
      <c r="AC1004" s="511"/>
      <c r="AD1004" s="538">
        <v>4140</v>
      </c>
      <c r="AE1004" s="539"/>
      <c r="AF1004" s="539"/>
      <c r="AG1004" s="470" t="s">
        <v>61</v>
      </c>
      <c r="AH1004" s="470"/>
      <c r="AI1004" s="470"/>
      <c r="AJ1004" s="471"/>
      <c r="AK1004" s="15"/>
      <c r="AL1004" s="16"/>
      <c r="AM1004" s="16"/>
      <c r="AN1004" s="16"/>
      <c r="AO1004" s="16"/>
      <c r="AP1004" s="64"/>
    </row>
    <row r="1005" spans="2:42" ht="19.5" customHeight="1">
      <c r="B1005" s="551"/>
      <c r="C1005" s="552"/>
      <c r="D1005" s="552"/>
      <c r="E1005" s="70"/>
      <c r="F1005" s="130"/>
      <c r="G1005" s="130"/>
      <c r="H1005" s="130"/>
      <c r="I1005" s="130"/>
      <c r="J1005" s="130"/>
      <c r="K1005" s="130"/>
      <c r="L1005" s="50"/>
      <c r="M1005" s="553" t="s">
        <v>46</v>
      </c>
      <c r="N1005" s="554"/>
      <c r="O1005" s="554"/>
      <c r="P1005" s="554"/>
      <c r="Q1005" s="555"/>
      <c r="R1005" s="525"/>
      <c r="S1005" s="525"/>
      <c r="T1005" s="525"/>
      <c r="U1005" s="559" t="s">
        <v>55</v>
      </c>
      <c r="V1005" s="525"/>
      <c r="W1005" s="525"/>
      <c r="X1005" s="525"/>
      <c r="Y1005" s="510"/>
      <c r="Z1005" s="511"/>
      <c r="AA1005" s="511"/>
      <c r="AB1005" s="511"/>
      <c r="AC1005" s="511"/>
      <c r="AD1005" s="566">
        <v>4150</v>
      </c>
      <c r="AE1005" s="567"/>
      <c r="AF1005" s="567"/>
      <c r="AG1005" s="472" t="s">
        <v>62</v>
      </c>
      <c r="AH1005" s="472"/>
      <c r="AI1005" s="472"/>
      <c r="AJ1005" s="473"/>
      <c r="AK1005" s="17"/>
      <c r="AL1005" s="18"/>
      <c r="AM1005" s="18"/>
      <c r="AN1005" s="18"/>
      <c r="AO1005" s="18"/>
      <c r="AP1005" s="65"/>
    </row>
    <row r="1006" spans="2:42" ht="19.5" customHeight="1">
      <c r="B1006" s="551"/>
      <c r="C1006" s="552"/>
      <c r="D1006" s="552"/>
      <c r="E1006" s="70"/>
      <c r="F1006" s="130"/>
      <c r="G1006" s="130"/>
      <c r="H1006" s="130"/>
      <c r="I1006" s="130"/>
      <c r="J1006" s="130"/>
      <c r="K1006" s="130"/>
      <c r="L1006" s="50"/>
      <c r="M1006" s="553" t="s">
        <v>47</v>
      </c>
      <c r="N1006" s="554"/>
      <c r="O1006" s="554"/>
      <c r="P1006" s="554"/>
      <c r="Q1006" s="555"/>
      <c r="R1006" s="525"/>
      <c r="S1006" s="525"/>
      <c r="T1006" s="525"/>
      <c r="U1006" s="559" t="s">
        <v>56</v>
      </c>
      <c r="V1006" s="525"/>
      <c r="W1006" s="525"/>
      <c r="X1006" s="525"/>
      <c r="Y1006" s="526"/>
      <c r="Z1006" s="526"/>
      <c r="AA1006" s="526"/>
      <c r="AB1006" s="526"/>
      <c r="AC1006" s="526"/>
      <c r="AD1006" s="19"/>
      <c r="AE1006" s="19"/>
      <c r="AF1006" s="19"/>
      <c r="AG1006" s="19"/>
      <c r="AH1006" s="19"/>
      <c r="AI1006" s="19"/>
      <c r="AJ1006" s="20"/>
      <c r="AK1006" s="560" t="s">
        <v>63</v>
      </c>
      <c r="AL1006" s="561"/>
      <c r="AM1006" s="561" t="s">
        <v>64</v>
      </c>
      <c r="AN1006" s="561"/>
      <c r="AO1006" s="561" t="s">
        <v>65</v>
      </c>
      <c r="AP1006" s="562"/>
    </row>
    <row r="1007" spans="2:42" ht="19.5" customHeight="1">
      <c r="B1007" s="551"/>
      <c r="C1007" s="552"/>
      <c r="D1007" s="552"/>
      <c r="E1007" s="70"/>
      <c r="F1007" s="130"/>
      <c r="G1007" s="130"/>
      <c r="H1007" s="130"/>
      <c r="I1007" s="130"/>
      <c r="J1007" s="130"/>
      <c r="K1007" s="130"/>
      <c r="L1007" s="50"/>
      <c r="M1007" s="553" t="s">
        <v>48</v>
      </c>
      <c r="N1007" s="554"/>
      <c r="O1007" s="554"/>
      <c r="P1007" s="554"/>
      <c r="Q1007" s="555"/>
      <c r="R1007" s="525"/>
      <c r="S1007" s="525"/>
      <c r="T1007" s="525"/>
      <c r="U1007" s="559" t="s">
        <v>57</v>
      </c>
      <c r="V1007" s="525"/>
      <c r="W1007" s="525"/>
      <c r="X1007" s="525"/>
      <c r="Y1007" s="526"/>
      <c r="Z1007" s="526"/>
      <c r="AA1007" s="526"/>
      <c r="AB1007" s="526"/>
      <c r="AC1007" s="526"/>
      <c r="AD1007" s="21"/>
      <c r="AE1007" s="21"/>
      <c r="AF1007" s="21"/>
      <c r="AG1007" s="21"/>
      <c r="AH1007" s="21"/>
      <c r="AI1007" s="21"/>
      <c r="AJ1007" s="22"/>
      <c r="AK1007" s="474">
        <v>0</v>
      </c>
      <c r="AL1007" s="468"/>
      <c r="AM1007" s="468">
        <v>4</v>
      </c>
      <c r="AN1007" s="468"/>
      <c r="AO1007" s="468">
        <v>0</v>
      </c>
      <c r="AP1007" s="469"/>
    </row>
    <row r="1008" spans="2:42" ht="19.5" customHeight="1">
      <c r="B1008" s="551"/>
      <c r="C1008" s="552"/>
      <c r="D1008" s="552"/>
      <c r="E1008" s="70"/>
      <c r="F1008" s="130"/>
      <c r="G1008" s="130"/>
      <c r="H1008" s="130"/>
      <c r="I1008" s="130"/>
      <c r="J1008" s="130"/>
      <c r="K1008" s="130"/>
      <c r="L1008" s="50"/>
      <c r="M1008" s="553" t="s">
        <v>49</v>
      </c>
      <c r="N1008" s="554"/>
      <c r="O1008" s="554"/>
      <c r="P1008" s="554"/>
      <c r="Q1008" s="555"/>
      <c r="R1008" s="525"/>
      <c r="S1008" s="525"/>
      <c r="T1008" s="525"/>
      <c r="U1008" s="559" t="s">
        <v>58</v>
      </c>
      <c r="V1008" s="525"/>
      <c r="W1008" s="525"/>
      <c r="X1008" s="525"/>
      <c r="Y1008" s="526"/>
      <c r="Z1008" s="526"/>
      <c r="AA1008" s="526"/>
      <c r="AB1008" s="526"/>
      <c r="AC1008" s="526"/>
      <c r="AD1008" s="21"/>
      <c r="AE1008" s="21"/>
      <c r="AF1008" s="21"/>
      <c r="AG1008" s="21"/>
      <c r="AH1008" s="21"/>
      <c r="AI1008" s="21"/>
      <c r="AJ1008" s="22"/>
      <c r="AK1008" s="474">
        <v>1</v>
      </c>
      <c r="AL1008" s="468"/>
      <c r="AM1008" s="468">
        <v>6</v>
      </c>
      <c r="AN1008" s="468"/>
      <c r="AO1008" s="468">
        <v>1</v>
      </c>
      <c r="AP1008" s="469"/>
    </row>
    <row r="1009" spans="2:42" ht="19.5" customHeight="1">
      <c r="B1009" s="551"/>
      <c r="C1009" s="552"/>
      <c r="D1009" s="552"/>
      <c r="E1009" s="70"/>
      <c r="F1009" s="130"/>
      <c r="G1009" s="130"/>
      <c r="H1009" s="130"/>
      <c r="I1009" s="130"/>
      <c r="J1009" s="130"/>
      <c r="K1009" s="130"/>
      <c r="L1009" s="50"/>
      <c r="M1009" s="553" t="s">
        <v>258</v>
      </c>
      <c r="N1009" s="554"/>
      <c r="O1009" s="554"/>
      <c r="P1009" s="554"/>
      <c r="Q1009" s="555"/>
      <c r="R1009" s="525"/>
      <c r="S1009" s="525"/>
      <c r="T1009" s="525"/>
      <c r="U1009" s="559" t="s">
        <v>59</v>
      </c>
      <c r="V1009" s="525"/>
      <c r="W1009" s="525"/>
      <c r="X1009" s="525"/>
      <c r="Y1009" s="526"/>
      <c r="Z1009" s="526"/>
      <c r="AA1009" s="526"/>
      <c r="AB1009" s="526"/>
      <c r="AC1009" s="526"/>
      <c r="AD1009" s="21"/>
      <c r="AE1009" s="21"/>
      <c r="AF1009" s="21"/>
      <c r="AG1009" s="21"/>
      <c r="AH1009" s="21"/>
      <c r="AI1009" s="21"/>
      <c r="AJ1009" s="22"/>
      <c r="AK1009" s="474">
        <v>2</v>
      </c>
      <c r="AL1009" s="468"/>
      <c r="AM1009" s="468">
        <v>7</v>
      </c>
      <c r="AN1009" s="468"/>
      <c r="AO1009" s="468">
        <v>2</v>
      </c>
      <c r="AP1009" s="469"/>
    </row>
    <row r="1010" spans="2:42" ht="19.5" customHeight="1">
      <c r="B1010" s="551"/>
      <c r="C1010" s="552"/>
      <c r="D1010" s="552"/>
      <c r="E1010" s="70"/>
      <c r="F1010" s="130"/>
      <c r="G1010" s="130"/>
      <c r="H1010" s="130"/>
      <c r="I1010" s="130"/>
      <c r="J1010" s="130"/>
      <c r="K1010" s="130"/>
      <c r="L1010" s="50"/>
      <c r="M1010" s="553" t="s">
        <v>50</v>
      </c>
      <c r="N1010" s="554"/>
      <c r="O1010" s="554"/>
      <c r="P1010" s="554"/>
      <c r="Q1010" s="555"/>
      <c r="R1010" s="525"/>
      <c r="S1010" s="525"/>
      <c r="T1010" s="525"/>
      <c r="U1010" s="525"/>
      <c r="V1010" s="525"/>
      <c r="W1010" s="525"/>
      <c r="X1010" s="525"/>
      <c r="Y1010" s="526"/>
      <c r="Z1010" s="526"/>
      <c r="AA1010" s="526"/>
      <c r="AB1010" s="526"/>
      <c r="AC1010" s="526"/>
      <c r="AD1010" s="21"/>
      <c r="AE1010" s="21"/>
      <c r="AF1010" s="21"/>
      <c r="AG1010" s="21"/>
      <c r="AH1010" s="21"/>
      <c r="AI1010" s="21"/>
      <c r="AJ1010" s="22"/>
      <c r="AK1010" s="474"/>
      <c r="AL1010" s="468"/>
      <c r="AM1010" s="468"/>
      <c r="AN1010" s="468"/>
      <c r="AO1010" s="468">
        <v>4</v>
      </c>
      <c r="AP1010" s="469"/>
    </row>
    <row r="1011" spans="2:42" ht="19.5" customHeight="1">
      <c r="B1011" s="551"/>
      <c r="C1011" s="552"/>
      <c r="D1011" s="552"/>
      <c r="E1011" s="70"/>
      <c r="F1011" s="130"/>
      <c r="G1011" s="130"/>
      <c r="H1011" s="130"/>
      <c r="I1011" s="130"/>
      <c r="J1011" s="130"/>
      <c r="K1011" s="130"/>
      <c r="L1011" s="50"/>
      <c r="M1011" s="556"/>
      <c r="N1011" s="554"/>
      <c r="O1011" s="554"/>
      <c r="P1011" s="554"/>
      <c r="Q1011" s="555"/>
      <c r="R1011" s="525"/>
      <c r="S1011" s="525"/>
      <c r="T1011" s="525"/>
      <c r="U1011" s="525"/>
      <c r="V1011" s="525"/>
      <c r="W1011" s="525"/>
      <c r="X1011" s="525"/>
      <c r="Y1011" s="526"/>
      <c r="Z1011" s="526"/>
      <c r="AA1011" s="526"/>
      <c r="AB1011" s="526"/>
      <c r="AC1011" s="526"/>
      <c r="AD1011" s="21"/>
      <c r="AE1011" s="21"/>
      <c r="AF1011" s="21"/>
      <c r="AG1011" s="21"/>
      <c r="AH1011" s="21"/>
      <c r="AI1011" s="21"/>
      <c r="AJ1011" s="22"/>
      <c r="AK1011" s="474"/>
      <c r="AL1011" s="468"/>
      <c r="AM1011" s="468"/>
      <c r="AN1011" s="468"/>
      <c r="AO1011" s="468">
        <v>5</v>
      </c>
      <c r="AP1011" s="469"/>
    </row>
    <row r="1012" spans="2:42" ht="19.5" customHeight="1">
      <c r="B1012" s="551"/>
      <c r="C1012" s="552"/>
      <c r="D1012" s="552"/>
      <c r="E1012" s="70"/>
      <c r="F1012" s="130"/>
      <c r="G1012" s="130"/>
      <c r="H1012" s="130"/>
      <c r="I1012" s="130"/>
      <c r="J1012" s="130"/>
      <c r="K1012" s="130"/>
      <c r="L1012" s="50"/>
      <c r="M1012" s="553"/>
      <c r="N1012" s="554"/>
      <c r="O1012" s="554"/>
      <c r="P1012" s="554"/>
      <c r="Q1012" s="555"/>
      <c r="R1012" s="525"/>
      <c r="S1012" s="525"/>
      <c r="T1012" s="525"/>
      <c r="U1012" s="525"/>
      <c r="V1012" s="525"/>
      <c r="W1012" s="525"/>
      <c r="X1012" s="525"/>
      <c r="Y1012" s="526"/>
      <c r="Z1012" s="526"/>
      <c r="AA1012" s="526"/>
      <c r="AB1012" s="526"/>
      <c r="AC1012" s="526"/>
      <c r="AD1012" s="21"/>
      <c r="AE1012" s="21"/>
      <c r="AF1012" s="21"/>
      <c r="AG1012" s="21"/>
      <c r="AH1012" s="21"/>
      <c r="AI1012" s="21"/>
      <c r="AJ1012" s="22"/>
      <c r="AK1012" s="474"/>
      <c r="AL1012" s="468"/>
      <c r="AM1012" s="468"/>
      <c r="AN1012" s="468"/>
      <c r="AO1012" s="468"/>
      <c r="AP1012" s="469"/>
    </row>
    <row r="1013" spans="2:42" ht="19.5" customHeight="1">
      <c r="B1013" s="540" t="s">
        <v>2</v>
      </c>
      <c r="C1013" s="541"/>
      <c r="D1013" s="541"/>
      <c r="E1013" s="71"/>
      <c r="F1013" s="66"/>
      <c r="G1013" s="66"/>
      <c r="H1013" s="66"/>
      <c r="I1013" s="66"/>
      <c r="J1013" s="66"/>
      <c r="K1013" s="66"/>
      <c r="L1013" s="67"/>
      <c r="M1013" s="542" t="s">
        <v>51</v>
      </c>
      <c r="N1013" s="543"/>
      <c r="O1013" s="543"/>
      <c r="P1013" s="543"/>
      <c r="Q1013" s="544"/>
      <c r="R1013" s="545"/>
      <c r="S1013" s="545"/>
      <c r="T1013" s="545"/>
      <c r="U1013" s="545"/>
      <c r="V1013" s="545"/>
      <c r="W1013" s="545"/>
      <c r="X1013" s="545"/>
      <c r="Y1013" s="546"/>
      <c r="Z1013" s="546"/>
      <c r="AA1013" s="546"/>
      <c r="AB1013" s="546"/>
      <c r="AC1013" s="546"/>
      <c r="AD1013" s="23"/>
      <c r="AE1013" s="23"/>
      <c r="AF1013" s="23"/>
      <c r="AG1013" s="23"/>
      <c r="AH1013" s="23"/>
      <c r="AI1013" s="23"/>
      <c r="AJ1013" s="24"/>
      <c r="AK1013" s="547"/>
      <c r="AL1013" s="527"/>
      <c r="AM1013" s="527"/>
      <c r="AN1013" s="527"/>
      <c r="AO1013" s="527"/>
      <c r="AP1013" s="528"/>
    </row>
    <row r="1014" spans="2:42" ht="12" customHeight="1">
      <c r="B1014" s="68" t="s">
        <v>17</v>
      </c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69"/>
      <c r="AD1014" s="9"/>
      <c r="AE1014" s="86"/>
      <c r="AF1014" s="86"/>
      <c r="AG1014" s="86"/>
      <c r="AH1014" s="86"/>
      <c r="AI1014" s="86"/>
      <c r="AJ1014" s="86"/>
      <c r="AK1014" s="86"/>
      <c r="AL1014" s="86"/>
      <c r="AM1014" s="86"/>
      <c r="AN1014" s="86"/>
      <c r="AO1014" s="86"/>
      <c r="AP1014" s="215"/>
    </row>
    <row r="1015" spans="2:42" ht="12" customHeight="1">
      <c r="B1015" s="11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12"/>
      <c r="AD1015" s="11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216"/>
    </row>
    <row r="1016" spans="2:42" ht="12" customHeight="1">
      <c r="B1016" s="1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12"/>
      <c r="AD1016" s="11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216"/>
    </row>
    <row r="1017" spans="2:42" ht="12" customHeight="1">
      <c r="B1017" s="11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12"/>
      <c r="AD1017" s="11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216"/>
    </row>
    <row r="1018" spans="2:42" ht="12" customHeight="1">
      <c r="B1018" s="1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12"/>
      <c r="AD1018" s="11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216"/>
    </row>
    <row r="1019" spans="2:42" ht="12" customHeight="1">
      <c r="B1019" s="11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12"/>
      <c r="AD1019" s="11"/>
      <c r="AE1019" s="4"/>
      <c r="AF1019" s="4"/>
      <c r="AG1019" s="4"/>
      <c r="AH1019" s="4"/>
      <c r="AI1019" s="4"/>
      <c r="AO1019" s="4"/>
      <c r="AP1019" s="216"/>
    </row>
    <row r="1020" spans="2:42" ht="12" customHeight="1">
      <c r="B1020" s="11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12"/>
      <c r="AD1020" s="11"/>
      <c r="AE1020" s="4"/>
      <c r="AF1020" s="4"/>
      <c r="AG1020" s="4"/>
      <c r="AH1020" s="4"/>
      <c r="AI1020" s="4"/>
      <c r="AO1020" s="4"/>
      <c r="AP1020" s="216"/>
    </row>
    <row r="1021" spans="2:42" ht="10.5">
      <c r="B1021" s="10"/>
      <c r="C1021" s="128"/>
      <c r="D1021" s="128"/>
      <c r="E1021" s="128"/>
      <c r="F1021" s="128"/>
      <c r="G1021" s="128"/>
      <c r="H1021" s="128"/>
      <c r="I1021" s="128"/>
      <c r="J1021" s="128"/>
      <c r="K1021" s="128"/>
      <c r="L1021" s="128"/>
      <c r="M1021" s="128"/>
      <c r="N1021" s="128"/>
      <c r="O1021" s="128"/>
      <c r="P1021" s="128"/>
      <c r="Q1021" s="128"/>
      <c r="R1021" s="128"/>
      <c r="S1021" s="128"/>
      <c r="T1021" s="128"/>
      <c r="U1021" s="128"/>
      <c r="V1021" s="128"/>
      <c r="W1021" s="128"/>
      <c r="X1021" s="128"/>
      <c r="Y1021" s="128"/>
      <c r="Z1021" s="128"/>
      <c r="AA1021" s="128"/>
      <c r="AB1021" s="128"/>
      <c r="AC1021" s="129"/>
      <c r="AD1021" s="11"/>
      <c r="AE1021" s="4"/>
      <c r="AF1021" s="4"/>
      <c r="AG1021" s="4"/>
      <c r="AH1021" s="4"/>
      <c r="AI1021" s="4"/>
      <c r="AO1021" s="209"/>
      <c r="AP1021" s="217"/>
    </row>
    <row r="1022" spans="2:42" ht="10.5">
      <c r="B1022" s="557" t="s">
        <v>33</v>
      </c>
      <c r="C1022" s="449"/>
      <c r="D1022" s="558"/>
      <c r="E1022" s="558"/>
      <c r="F1022" s="558"/>
      <c r="G1022" s="449" t="s">
        <v>34</v>
      </c>
      <c r="H1022" s="449"/>
      <c r="I1022" s="449"/>
      <c r="J1022" s="449" t="s">
        <v>34</v>
      </c>
      <c r="K1022" s="449"/>
      <c r="L1022" s="449"/>
      <c r="M1022" s="449" t="s">
        <v>35</v>
      </c>
      <c r="N1022" s="449"/>
      <c r="O1022" s="449"/>
      <c r="P1022" s="449"/>
      <c r="Q1022" s="449"/>
      <c r="R1022" s="449"/>
      <c r="S1022" s="449"/>
      <c r="T1022" s="449"/>
      <c r="U1022" s="449"/>
      <c r="V1022" s="449" t="s">
        <v>36</v>
      </c>
      <c r="W1022" s="449"/>
      <c r="X1022" s="449"/>
      <c r="Y1022" s="449" t="s">
        <v>37</v>
      </c>
      <c r="Z1022" s="449"/>
      <c r="AA1022" s="449"/>
      <c r="AB1022" s="449" t="s">
        <v>38</v>
      </c>
      <c r="AC1022" s="449"/>
      <c r="AD1022" s="449"/>
      <c r="AE1022" s="449" t="s">
        <v>39</v>
      </c>
      <c r="AF1022" s="449"/>
      <c r="AG1022" s="449"/>
      <c r="AH1022" s="449" t="s">
        <v>41</v>
      </c>
      <c r="AI1022" s="449"/>
      <c r="AJ1022" s="449"/>
      <c r="AK1022" s="449" t="s">
        <v>40</v>
      </c>
      <c r="AL1022" s="449"/>
      <c r="AM1022" s="449"/>
      <c r="AN1022" s="449" t="s">
        <v>66</v>
      </c>
      <c r="AO1022" s="449"/>
      <c r="AP1022" s="452"/>
    </row>
    <row r="1023" spans="2:42" ht="10.5">
      <c r="B1023" s="9"/>
      <c r="C1023" s="87"/>
      <c r="D1023" s="9"/>
      <c r="E1023" s="86"/>
      <c r="F1023" s="87"/>
      <c r="G1023" s="9"/>
      <c r="H1023" s="86"/>
      <c r="I1023" s="87"/>
      <c r="J1023" s="9"/>
      <c r="K1023" s="86"/>
      <c r="L1023" s="87"/>
      <c r="M1023" s="9"/>
      <c r="N1023" s="86"/>
      <c r="O1023" s="87"/>
      <c r="P1023" s="9"/>
      <c r="Q1023" s="86"/>
      <c r="R1023" s="87"/>
      <c r="S1023" s="9"/>
      <c r="T1023" s="86"/>
      <c r="U1023" s="87"/>
      <c r="V1023" s="9"/>
      <c r="W1023" s="86"/>
      <c r="X1023" s="87"/>
      <c r="Y1023" s="9"/>
      <c r="Z1023" s="86"/>
      <c r="AA1023" s="87"/>
      <c r="AB1023" s="9"/>
      <c r="AC1023" s="86"/>
      <c r="AD1023" s="87"/>
      <c r="AE1023" s="9"/>
      <c r="AF1023" s="86"/>
      <c r="AG1023" s="87"/>
      <c r="AH1023" s="9"/>
      <c r="AI1023" s="86"/>
      <c r="AJ1023" s="87"/>
      <c r="AK1023" s="9"/>
      <c r="AL1023" s="86"/>
      <c r="AM1023" s="87"/>
      <c r="AN1023" s="453">
        <f>AN966+1</f>
        <v>18</v>
      </c>
      <c r="AO1023" s="454"/>
      <c r="AP1023" s="455"/>
    </row>
    <row r="1024" spans="2:42" ht="10.5">
      <c r="B1024" s="11"/>
      <c r="C1024" s="12"/>
      <c r="D1024" s="11"/>
      <c r="E1024" s="4"/>
      <c r="F1024" s="12"/>
      <c r="G1024" s="11"/>
      <c r="H1024" s="4"/>
      <c r="I1024" s="12"/>
      <c r="J1024" s="11"/>
      <c r="K1024" s="4"/>
      <c r="L1024" s="12"/>
      <c r="M1024" s="11"/>
      <c r="N1024" s="4"/>
      <c r="O1024" s="12"/>
      <c r="P1024" s="11"/>
      <c r="Q1024" s="4"/>
      <c r="R1024" s="12"/>
      <c r="S1024" s="11"/>
      <c r="T1024" s="4"/>
      <c r="U1024" s="12"/>
      <c r="V1024" s="11"/>
      <c r="W1024" s="4"/>
      <c r="X1024" s="12"/>
      <c r="Y1024" s="11"/>
      <c r="Z1024" s="4"/>
      <c r="AA1024" s="12"/>
      <c r="AB1024" s="11"/>
      <c r="AC1024" s="4"/>
      <c r="AD1024" s="12"/>
      <c r="AE1024" s="11"/>
      <c r="AF1024" s="4"/>
      <c r="AG1024" s="12"/>
      <c r="AH1024" s="11"/>
      <c r="AI1024" s="4"/>
      <c r="AJ1024" s="12"/>
      <c r="AK1024" s="11"/>
      <c r="AL1024" s="4"/>
      <c r="AM1024" s="12"/>
      <c r="AN1024" s="456"/>
      <c r="AO1024" s="457"/>
      <c r="AP1024" s="458"/>
    </row>
    <row r="1025" spans="2:42" ht="10.5">
      <c r="B1025" s="11"/>
      <c r="C1025" s="12"/>
      <c r="D1025" s="11"/>
      <c r="E1025" s="4"/>
      <c r="F1025" s="12"/>
      <c r="G1025" s="11"/>
      <c r="H1025" s="4"/>
      <c r="I1025" s="12"/>
      <c r="J1025" s="11"/>
      <c r="K1025" s="4"/>
      <c r="L1025" s="12"/>
      <c r="M1025" s="11"/>
      <c r="N1025" s="4"/>
      <c r="O1025" s="12"/>
      <c r="P1025" s="11"/>
      <c r="Q1025" s="4"/>
      <c r="R1025" s="12"/>
      <c r="S1025" s="11"/>
      <c r="T1025" s="4"/>
      <c r="U1025" s="12"/>
      <c r="V1025" s="11"/>
      <c r="W1025" s="4"/>
      <c r="X1025" s="12"/>
      <c r="Y1025" s="11"/>
      <c r="Z1025" s="4"/>
      <c r="AA1025" s="12"/>
      <c r="AB1025" s="11"/>
      <c r="AC1025" s="4"/>
      <c r="AD1025" s="12"/>
      <c r="AE1025" s="11"/>
      <c r="AF1025" s="4"/>
      <c r="AG1025" s="12"/>
      <c r="AH1025" s="11"/>
      <c r="AI1025" s="4"/>
      <c r="AJ1025" s="12"/>
      <c r="AK1025" s="11"/>
      <c r="AL1025" s="4"/>
      <c r="AM1025" s="12"/>
      <c r="AN1025" s="456"/>
      <c r="AO1025" s="457"/>
      <c r="AP1025" s="458"/>
    </row>
    <row r="1026" spans="2:42" ht="10.5">
      <c r="B1026" s="10"/>
      <c r="C1026" s="129"/>
      <c r="D1026" s="10"/>
      <c r="E1026" s="128"/>
      <c r="F1026" s="129"/>
      <c r="G1026" s="10"/>
      <c r="H1026" s="128"/>
      <c r="I1026" s="129"/>
      <c r="J1026" s="10"/>
      <c r="K1026" s="128"/>
      <c r="L1026" s="129"/>
      <c r="M1026" s="10"/>
      <c r="N1026" s="128"/>
      <c r="O1026" s="129"/>
      <c r="P1026" s="10"/>
      <c r="Q1026" s="128"/>
      <c r="R1026" s="129"/>
      <c r="S1026" s="10"/>
      <c r="T1026" s="128"/>
      <c r="U1026" s="129"/>
      <c r="V1026" s="10"/>
      <c r="W1026" s="128"/>
      <c r="X1026" s="129"/>
      <c r="Y1026" s="10"/>
      <c r="Z1026" s="128"/>
      <c r="AA1026" s="129"/>
      <c r="AB1026" s="10"/>
      <c r="AC1026" s="128"/>
      <c r="AD1026" s="129"/>
      <c r="AE1026" s="10"/>
      <c r="AF1026" s="128"/>
      <c r="AG1026" s="129"/>
      <c r="AH1026" s="10"/>
      <c r="AI1026" s="128"/>
      <c r="AJ1026" s="129"/>
      <c r="AK1026" s="10"/>
      <c r="AL1026" s="128"/>
      <c r="AM1026" s="129"/>
      <c r="AN1026" s="459"/>
      <c r="AO1026" s="460"/>
      <c r="AP1026" s="461"/>
    </row>
    <row r="1027" ht="12" customHeight="1"/>
    <row r="1028" spans="2:42" ht="12" customHeight="1">
      <c r="B1028" s="1" t="str">
        <f>+"-kwd-"&amp;E1039&amp;G1039&amp;I1039&amp;K1039&amp;M1039&amp;O1039&amp;Q1039&amp;"-"&amp;V1039&amp;X1039&amp;Z1039&amp;AB1039&amp;AD1039&amp;","&amp;U1031&amp;W1031&amp;Y1031&amp;AA1031&amp;AC1031&amp;AE1031&amp;AG1031&amp;","&amp;V1040&amp;","&amp;Y1054</f>
        <v>-kwd--,1234567,,0</v>
      </c>
      <c r="AJ1028" s="25" t="s">
        <v>67</v>
      </c>
      <c r="AK1028" s="26"/>
      <c r="AL1028" s="26"/>
      <c r="AM1028" s="26"/>
      <c r="AN1028" s="26"/>
      <c r="AO1028" s="26"/>
      <c r="AP1028" s="27"/>
    </row>
    <row r="1029" spans="36:42" ht="12" customHeight="1">
      <c r="AJ1029" s="487" t="s">
        <v>208</v>
      </c>
      <c r="AK1029" s="13"/>
      <c r="AL1029" s="13"/>
      <c r="AM1029" s="13"/>
      <c r="AN1029" s="13"/>
      <c r="AO1029" s="13"/>
      <c r="AP1029" s="28"/>
    </row>
    <row r="1030" spans="4:42" ht="12" customHeight="1" thickBot="1">
      <c r="D1030" s="607" t="s">
        <v>25</v>
      </c>
      <c r="E1030" s="607"/>
      <c r="F1030" s="607"/>
      <c r="G1030" s="607"/>
      <c r="H1030" s="607"/>
      <c r="I1030" s="607"/>
      <c r="J1030" s="607"/>
      <c r="K1030" s="607"/>
      <c r="L1030" s="607"/>
      <c r="AJ1030" s="488"/>
      <c r="AK1030" s="29"/>
      <c r="AL1030" s="29"/>
      <c r="AM1030" s="29"/>
      <c r="AN1030" s="29"/>
      <c r="AO1030" s="29"/>
      <c r="AP1030" s="30"/>
    </row>
    <row r="1031" spans="4:42" ht="21" customHeight="1" thickBot="1" thickTop="1">
      <c r="D1031" s="608"/>
      <c r="E1031" s="608"/>
      <c r="F1031" s="608"/>
      <c r="G1031" s="608"/>
      <c r="H1031" s="608"/>
      <c r="I1031" s="608"/>
      <c r="J1031" s="608"/>
      <c r="K1031" s="608"/>
      <c r="L1031" s="608"/>
      <c r="Q1031" s="609" t="s">
        <v>254</v>
      </c>
      <c r="R1031" s="610"/>
      <c r="S1031" s="610"/>
      <c r="T1031" s="611"/>
      <c r="U1031" s="612" t="str">
        <f>IF('基本情報入力欄'!$D$15="","",MID('基本情報入力欄'!$D$15,1,1))</f>
        <v>1</v>
      </c>
      <c r="V1031" s="600"/>
      <c r="W1031" s="599" t="str">
        <f>IF('基本情報入力欄'!$D$15="","",MID('基本情報入力欄'!$D$15,2,1))</f>
        <v>2</v>
      </c>
      <c r="X1031" s="600"/>
      <c r="Y1031" s="599" t="str">
        <f>IF('基本情報入力欄'!$D$15="","",MID('基本情報入力欄'!$D$15,3,1))</f>
        <v>3</v>
      </c>
      <c r="Z1031" s="600"/>
      <c r="AA1031" s="599" t="str">
        <f>IF('基本情報入力欄'!$D$15="","",MID('基本情報入力欄'!$D$15,4,1))</f>
        <v>4</v>
      </c>
      <c r="AB1031" s="600"/>
      <c r="AC1031" s="599" t="str">
        <f>IF('基本情報入力欄'!$D$15="","",MID('基本情報入力欄'!$D$15,5,1))</f>
        <v>5</v>
      </c>
      <c r="AD1031" s="600"/>
      <c r="AE1031" s="599" t="str">
        <f>IF('基本情報入力欄'!$D$15="","",MID('基本情報入力欄'!$D$15,6,1))</f>
        <v>6</v>
      </c>
      <c r="AF1031" s="600"/>
      <c r="AG1031" s="599" t="str">
        <f>IF('基本情報入力欄'!$D$15="","",MID('基本情報入力欄'!$D$15,7,1))</f>
        <v>7</v>
      </c>
      <c r="AH1031" s="643"/>
      <c r="AI1031" s="75" t="s">
        <v>15</v>
      </c>
      <c r="AJ1031" s="254"/>
      <c r="AK1031" s="254"/>
      <c r="AL1031" s="7"/>
      <c r="AM1031" s="535">
        <f>'基本情報入力欄'!$D$12</f>
        <v>42551</v>
      </c>
      <c r="AN1031" s="536"/>
      <c r="AO1031" s="536"/>
      <c r="AP1031" s="537"/>
    </row>
    <row r="1032" spans="2:42" ht="13.5" customHeight="1" thickTop="1">
      <c r="B1032" s="604" t="s">
        <v>110</v>
      </c>
      <c r="C1032" s="604"/>
      <c r="D1032" s="604"/>
      <c r="E1032" s="604"/>
      <c r="F1032" s="604"/>
      <c r="G1032" s="604"/>
      <c r="H1032" s="604"/>
      <c r="I1032" s="604"/>
      <c r="J1032" s="604"/>
      <c r="K1032" s="604"/>
      <c r="L1032" s="604"/>
      <c r="M1032" s="604"/>
      <c r="N1032" s="604"/>
      <c r="O1032" s="604"/>
      <c r="Q1032" s="605" t="s">
        <v>8</v>
      </c>
      <c r="R1032" s="606"/>
      <c r="S1032" s="606"/>
      <c r="T1032" s="5"/>
      <c r="U1032" s="200" t="str">
        <f>IF('基本情報入力欄'!$D$16="","",'基本情報入力欄'!$D$16)</f>
        <v>332-0012</v>
      </c>
      <c r="V1032" s="200"/>
      <c r="W1032" s="200"/>
      <c r="X1032" s="200"/>
      <c r="Y1032" s="200"/>
      <c r="Z1032" s="200"/>
      <c r="AA1032" s="200"/>
      <c r="AB1032" s="200"/>
      <c r="AC1032" s="200"/>
      <c r="AD1032" s="200"/>
      <c r="AE1032" s="200"/>
      <c r="AF1032" s="200"/>
      <c r="AG1032" s="200"/>
      <c r="AH1032" s="200"/>
      <c r="AI1032" s="200"/>
      <c r="AJ1032" s="200"/>
      <c r="AK1032" s="200"/>
      <c r="AL1032" s="200"/>
      <c r="AM1032" s="200"/>
      <c r="AN1032" s="200"/>
      <c r="AO1032" s="200"/>
      <c r="AP1032" s="202"/>
    </row>
    <row r="1033" spans="2:42" ht="12" customHeight="1">
      <c r="B1033" s="604"/>
      <c r="C1033" s="604"/>
      <c r="D1033" s="604"/>
      <c r="E1033" s="604"/>
      <c r="F1033" s="604"/>
      <c r="G1033" s="604"/>
      <c r="H1033" s="604"/>
      <c r="I1033" s="604"/>
      <c r="J1033" s="604"/>
      <c r="K1033" s="604"/>
      <c r="L1033" s="604"/>
      <c r="M1033" s="604"/>
      <c r="N1033" s="604"/>
      <c r="O1033" s="604"/>
      <c r="Q1033" s="450" t="s">
        <v>9</v>
      </c>
      <c r="R1033" s="451"/>
      <c r="S1033" s="451"/>
      <c r="T1033" s="4"/>
      <c r="U1033" s="201" t="str">
        <f>IF('基本情報入力欄'!$D$17="","",'基本情報入力欄'!$D$17)</f>
        <v>埼玉県川口市本町４－１１－６</v>
      </c>
      <c r="V1033" s="201"/>
      <c r="W1033" s="201"/>
      <c r="X1033" s="201"/>
      <c r="Y1033" s="201"/>
      <c r="Z1033" s="201"/>
      <c r="AA1033" s="201"/>
      <c r="AB1033" s="201"/>
      <c r="AC1033" s="201"/>
      <c r="AD1033" s="201"/>
      <c r="AE1033" s="201"/>
      <c r="AF1033" s="201"/>
      <c r="AG1033" s="201"/>
      <c r="AH1033" s="201"/>
      <c r="AI1033" s="201"/>
      <c r="AJ1033" s="201"/>
      <c r="AK1033" s="201"/>
      <c r="AL1033" s="201"/>
      <c r="AM1033" s="201"/>
      <c r="AN1033" s="201"/>
      <c r="AO1033" s="201"/>
      <c r="AP1033" s="203"/>
    </row>
    <row r="1034" spans="17:42" ht="12" customHeight="1">
      <c r="Q1034" s="450" t="s">
        <v>10</v>
      </c>
      <c r="R1034" s="451"/>
      <c r="S1034" s="451"/>
      <c r="T1034" s="4"/>
      <c r="U1034" s="293" t="str">
        <f>IF('基本情報入力欄'!$D$18="","",'基本情報入力欄'!$D$18)</f>
        <v>川口土木建築工業株式会社</v>
      </c>
      <c r="V1034" s="293"/>
      <c r="W1034" s="293"/>
      <c r="X1034" s="293"/>
      <c r="Y1034" s="293"/>
      <c r="Z1034" s="293"/>
      <c r="AA1034" s="293"/>
      <c r="AB1034" s="293"/>
      <c r="AC1034" s="293"/>
      <c r="AD1034" s="293"/>
      <c r="AE1034" s="293"/>
      <c r="AF1034" s="293"/>
      <c r="AG1034" s="293"/>
      <c r="AH1034" s="293"/>
      <c r="AI1034" s="293"/>
      <c r="AJ1034" s="293"/>
      <c r="AK1034" s="293"/>
      <c r="AL1034" s="293"/>
      <c r="AM1034" s="293"/>
      <c r="AN1034" s="201" t="s">
        <v>137</v>
      </c>
      <c r="AO1034" s="201"/>
      <c r="AP1034" s="203"/>
    </row>
    <row r="1035" spans="17:42" ht="12" customHeight="1">
      <c r="Q1035" s="450"/>
      <c r="R1035" s="451"/>
      <c r="S1035" s="451"/>
      <c r="T1035" s="4"/>
      <c r="U1035" s="293"/>
      <c r="V1035" s="293"/>
      <c r="W1035" s="293"/>
      <c r="X1035" s="293"/>
      <c r="Y1035" s="293"/>
      <c r="Z1035" s="293"/>
      <c r="AA1035" s="293"/>
      <c r="AB1035" s="293"/>
      <c r="AC1035" s="293"/>
      <c r="AD1035" s="293"/>
      <c r="AE1035" s="293"/>
      <c r="AF1035" s="293"/>
      <c r="AG1035" s="293"/>
      <c r="AH1035" s="293"/>
      <c r="AI1035" s="293"/>
      <c r="AJ1035" s="293"/>
      <c r="AK1035" s="293"/>
      <c r="AL1035" s="293"/>
      <c r="AM1035" s="293"/>
      <c r="AN1035" s="201"/>
      <c r="AO1035" s="201"/>
      <c r="AP1035" s="203"/>
    </row>
    <row r="1036" spans="2:42" ht="12" customHeight="1">
      <c r="B1036" s="91" t="s">
        <v>26</v>
      </c>
      <c r="Q1036" s="450" t="s">
        <v>11</v>
      </c>
      <c r="R1036" s="451"/>
      <c r="S1036" s="451"/>
      <c r="T1036" s="4"/>
      <c r="U1036" s="201" t="str">
        <f>IF('基本情報入力欄'!$D$19="","",'基本情報入力欄'!$D$19)</f>
        <v>代表太郎</v>
      </c>
      <c r="V1036" s="201"/>
      <c r="W1036" s="201"/>
      <c r="X1036" s="201"/>
      <c r="Y1036" s="201"/>
      <c r="Z1036" s="201"/>
      <c r="AA1036" s="201"/>
      <c r="AB1036" s="201"/>
      <c r="AC1036" s="201"/>
      <c r="AD1036" s="201"/>
      <c r="AE1036" s="201"/>
      <c r="AF1036" s="201"/>
      <c r="AG1036" s="201"/>
      <c r="AH1036" s="201"/>
      <c r="AI1036" s="201"/>
      <c r="AJ1036" s="201"/>
      <c r="AK1036" s="201"/>
      <c r="AL1036" s="201"/>
      <c r="AM1036" s="201"/>
      <c r="AN1036" s="201"/>
      <c r="AO1036" s="201"/>
      <c r="AP1036" s="203"/>
    </row>
    <row r="1037" spans="17:42" ht="12" customHeight="1">
      <c r="Q1037" s="450" t="s">
        <v>13</v>
      </c>
      <c r="R1037" s="451"/>
      <c r="S1037" s="451"/>
      <c r="T1037" s="4"/>
      <c r="U1037" s="201" t="str">
        <f>IF('基本情報入力欄'!$D$20="","",'基本情報入力欄'!$D$20)</f>
        <v>048-224-5111</v>
      </c>
      <c r="V1037" s="201"/>
      <c r="W1037" s="201"/>
      <c r="X1037" s="201"/>
      <c r="Y1037" s="201"/>
      <c r="Z1037" s="201"/>
      <c r="AA1037" s="489" t="s">
        <v>14</v>
      </c>
      <c r="AB1037" s="489"/>
      <c r="AC1037" s="489"/>
      <c r="AD1037" s="201"/>
      <c r="AE1037" s="201" t="str">
        <f>IF('基本情報入力欄'!$D$21="","",'基本情報入力欄'!$D$21)</f>
        <v>048-224-5118</v>
      </c>
      <c r="AF1037" s="201"/>
      <c r="AG1037" s="201"/>
      <c r="AH1037" s="201"/>
      <c r="AI1037" s="201"/>
      <c r="AJ1037" s="201"/>
      <c r="AK1037" s="201"/>
      <c r="AL1037" s="201"/>
      <c r="AM1037" s="201"/>
      <c r="AN1037" s="201"/>
      <c r="AO1037" s="201"/>
      <c r="AP1037" s="203"/>
    </row>
    <row r="1038" spans="2:42" ht="12" customHeight="1" thickBot="1">
      <c r="B1038" s="649" t="s">
        <v>261</v>
      </c>
      <c r="C1038" s="649"/>
      <c r="Q1038" s="450"/>
      <c r="R1038" s="451"/>
      <c r="S1038" s="451"/>
      <c r="T1038" s="4"/>
      <c r="U1038" s="201"/>
      <c r="V1038" s="201"/>
      <c r="W1038" s="201"/>
      <c r="X1038" s="201"/>
      <c r="Y1038" s="201"/>
      <c r="Z1038" s="201"/>
      <c r="AA1038" s="201"/>
      <c r="AB1038" s="201"/>
      <c r="AC1038" s="201"/>
      <c r="AD1038" s="201"/>
      <c r="AE1038" s="201"/>
      <c r="AF1038" s="201"/>
      <c r="AG1038" s="201"/>
      <c r="AH1038" s="201"/>
      <c r="AI1038" s="201"/>
      <c r="AJ1038" s="201"/>
      <c r="AK1038" s="201"/>
      <c r="AL1038" s="201"/>
      <c r="AM1038" s="201"/>
      <c r="AN1038" s="440" t="s">
        <v>210</v>
      </c>
      <c r="AO1038" s="440"/>
      <c r="AP1038" s="441"/>
    </row>
    <row r="1039" spans="2:42" ht="17.25" customHeight="1" thickTop="1">
      <c r="B1039" s="268">
        <f>IF('請求入力欄'!$D1037="","",MID('請求入力欄'!$D1037,1,1))</f>
      </c>
      <c r="C1039" s="269">
        <f>IF('請求入力欄'!$D1037="","",MID('請求入力欄'!$D1037,2,1))</f>
      </c>
      <c r="D1039" s="270">
        <f>IF('請求入力欄'!$D1037="","",MID('請求入力欄'!$D1037,3,1))</f>
      </c>
      <c r="E1039" s="603">
        <f>IF('請求入力欄'!$D1037="","",MID('請求入力欄'!$D1037,4,1))</f>
      </c>
      <c r="F1039" s="603"/>
      <c r="G1039" s="603">
        <f>IF('請求入力欄'!$D1037="","",MID('請求入力欄'!$D1037,5,1))</f>
      </c>
      <c r="H1039" s="603"/>
      <c r="I1039" s="603">
        <f>IF('請求入力欄'!$D1037="","",MID('請求入力欄'!$D1037,6,1))</f>
      </c>
      <c r="J1039" s="603"/>
      <c r="K1039" s="603">
        <f>IF('請求入力欄'!$D1037="","",MID('請求入力欄'!$D1037,7,1))</f>
      </c>
      <c r="L1039" s="603"/>
      <c r="M1039" s="603">
        <f>IF('請求入力欄'!$D1037="","",MID('請求入力欄'!$D1037,8,1))</f>
      </c>
      <c r="N1039" s="603"/>
      <c r="O1039" s="603">
        <f>IF('請求入力欄'!$D1037="","",MID('請求入力欄'!$D1037,9,1))</f>
      </c>
      <c r="P1039" s="603"/>
      <c r="Q1039" s="475">
        <f>IF('請求入力欄'!$D1037="","",MID('請求入力欄'!$D1037,10,1))</f>
      </c>
      <c r="R1039" s="476"/>
      <c r="S1039" s="92" t="s">
        <v>256</v>
      </c>
      <c r="T1039" s="131"/>
      <c r="U1039" s="49"/>
      <c r="V1039" s="516">
        <f>IF('請求入力欄'!$D1039="","",MID('請求入力欄'!$K1039,1,1))</f>
      </c>
      <c r="W1039" s="517"/>
      <c r="X1039" s="517">
        <f>IF('請求入力欄'!$D1039="","",MID('請求入力欄'!$K1039,2,1))</f>
      </c>
      <c r="Y1039" s="517"/>
      <c r="Z1039" s="517">
        <f>IF('請求入力欄'!$D1039="","",MID('請求入力欄'!$K1039,3,1))</f>
      </c>
      <c r="AA1039" s="517"/>
      <c r="AB1039" s="517">
        <f>IF('請求入力欄'!$D1039="","",MID('請求入力欄'!$K1039,4,1))</f>
      </c>
      <c r="AC1039" s="517"/>
      <c r="AD1039" s="517">
        <f>IF('請求入力欄'!$D1039="","",MID('請求入力欄'!$K1039,5,1))</f>
      </c>
      <c r="AE1039" s="518"/>
      <c r="AF1039" s="519" t="s">
        <v>0</v>
      </c>
      <c r="AG1039" s="520"/>
      <c r="AH1039" s="520"/>
      <c r="AI1039" s="521"/>
      <c r="AJ1039" s="462">
        <f>'請求入力欄'!O1064</f>
        <v>0</v>
      </c>
      <c r="AK1039" s="463"/>
      <c r="AL1039" s="463"/>
      <c r="AM1039" s="463"/>
      <c r="AN1039" s="463"/>
      <c r="AO1039" s="463"/>
      <c r="AP1039" s="464"/>
    </row>
    <row r="1040" spans="2:42" ht="17.25" customHeight="1">
      <c r="B1040" s="36" t="s">
        <v>5</v>
      </c>
      <c r="C1040" s="477">
        <f>'請求入力欄'!D1038</f>
        <v>0</v>
      </c>
      <c r="D1040" s="477"/>
      <c r="E1040" s="477"/>
      <c r="F1040" s="477"/>
      <c r="G1040" s="477"/>
      <c r="H1040" s="477"/>
      <c r="I1040" s="477"/>
      <c r="J1040" s="477"/>
      <c r="K1040" s="477"/>
      <c r="L1040" s="477"/>
      <c r="M1040" s="477"/>
      <c r="N1040" s="477"/>
      <c r="O1040" s="477"/>
      <c r="P1040" s="477"/>
      <c r="Q1040" s="477"/>
      <c r="R1040" s="478"/>
      <c r="S1040" s="481" t="s">
        <v>211</v>
      </c>
      <c r="T1040" s="482"/>
      <c r="U1040" s="483"/>
      <c r="V1040" s="638">
        <f>IF('請求入力欄'!D1040=0,"",'請求入力欄'!D1040)</f>
      </c>
      <c r="W1040" s="638"/>
      <c r="X1040" s="638"/>
      <c r="Y1040" s="638"/>
      <c r="Z1040" s="638"/>
      <c r="AA1040" s="638"/>
      <c r="AB1040" s="638"/>
      <c r="AC1040" s="638"/>
      <c r="AD1040" s="638"/>
      <c r="AE1040" s="639"/>
      <c r="AF1040" s="522" t="s">
        <v>1</v>
      </c>
      <c r="AG1040" s="523"/>
      <c r="AH1040" s="523"/>
      <c r="AI1040" s="524"/>
      <c r="AJ1040" s="501">
        <f>'請求入力欄'!D1051</f>
        <v>0</v>
      </c>
      <c r="AK1040" s="502"/>
      <c r="AL1040" s="502"/>
      <c r="AM1040" s="502"/>
      <c r="AN1040" s="502"/>
      <c r="AO1040" s="502"/>
      <c r="AP1040" s="503"/>
    </row>
    <row r="1041" spans="2:42" ht="10.5" customHeight="1">
      <c r="B1041" s="37"/>
      <c r="C1041" s="479"/>
      <c r="D1041" s="479"/>
      <c r="E1041" s="479"/>
      <c r="F1041" s="479"/>
      <c r="G1041" s="479"/>
      <c r="H1041" s="479"/>
      <c r="I1041" s="479"/>
      <c r="J1041" s="479"/>
      <c r="K1041" s="479"/>
      <c r="L1041" s="479"/>
      <c r="M1041" s="479"/>
      <c r="N1041" s="479"/>
      <c r="O1041" s="479"/>
      <c r="P1041" s="479"/>
      <c r="Q1041" s="479"/>
      <c r="R1041" s="480"/>
      <c r="S1041" s="484"/>
      <c r="T1041" s="485"/>
      <c r="U1041" s="486"/>
      <c r="V1041" s="640"/>
      <c r="W1041" s="640"/>
      <c r="X1041" s="640"/>
      <c r="Y1041" s="640"/>
      <c r="Z1041" s="640"/>
      <c r="AA1041" s="640"/>
      <c r="AB1041" s="640"/>
      <c r="AC1041" s="640"/>
      <c r="AD1041" s="640"/>
      <c r="AE1041" s="641"/>
      <c r="AF1041" s="635" t="s">
        <v>2</v>
      </c>
      <c r="AG1041" s="636"/>
      <c r="AH1041" s="636"/>
      <c r="AI1041" s="637"/>
      <c r="AJ1041" s="504">
        <f>SUM(AJ1039:AR1040)</f>
        <v>0</v>
      </c>
      <c r="AK1041" s="505"/>
      <c r="AL1041" s="505"/>
      <c r="AM1041" s="505"/>
      <c r="AN1041" s="505"/>
      <c r="AO1041" s="505"/>
      <c r="AP1041" s="506"/>
    </row>
    <row r="1042" spans="2:42" ht="6.75" customHeight="1">
      <c r="B1042" s="625" t="s">
        <v>23</v>
      </c>
      <c r="C1042" s="626"/>
      <c r="D1042" s="626"/>
      <c r="E1042" s="626"/>
      <c r="F1042" s="627"/>
      <c r="G1042" s="619">
        <f>'請求入力欄'!D1053</f>
        <v>0</v>
      </c>
      <c r="H1042" s="620"/>
      <c r="I1042" s="620"/>
      <c r="J1042" s="620"/>
      <c r="K1042" s="620"/>
      <c r="L1042" s="620"/>
      <c r="M1042" s="620"/>
      <c r="N1042" s="620"/>
      <c r="O1042" s="620"/>
      <c r="P1042" s="621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38"/>
      <c r="AD1042" s="631"/>
      <c r="AE1042" s="632"/>
      <c r="AF1042" s="635"/>
      <c r="AG1042" s="636"/>
      <c r="AH1042" s="636"/>
      <c r="AI1042" s="637"/>
      <c r="AJ1042" s="507"/>
      <c r="AK1042" s="508"/>
      <c r="AL1042" s="508"/>
      <c r="AM1042" s="508"/>
      <c r="AN1042" s="508"/>
      <c r="AO1042" s="508"/>
      <c r="AP1042" s="509"/>
    </row>
    <row r="1043" spans="2:42" ht="17.25" customHeight="1">
      <c r="B1043" s="625"/>
      <c r="C1043" s="628"/>
      <c r="D1043" s="628"/>
      <c r="E1043" s="628"/>
      <c r="F1043" s="629"/>
      <c r="G1043" s="622"/>
      <c r="H1043" s="623"/>
      <c r="I1043" s="623"/>
      <c r="J1043" s="623"/>
      <c r="K1043" s="623"/>
      <c r="L1043" s="623"/>
      <c r="M1043" s="623"/>
      <c r="N1043" s="623"/>
      <c r="O1043" s="623"/>
      <c r="P1043" s="624"/>
      <c r="Q1043" s="4"/>
      <c r="R1043" s="4"/>
      <c r="S1043" s="4"/>
      <c r="T1043" s="4" t="s">
        <v>22</v>
      </c>
      <c r="U1043" s="4"/>
      <c r="V1043" s="4"/>
      <c r="W1043" s="4"/>
      <c r="X1043" s="4"/>
      <c r="Y1043" s="642">
        <f>'請求入力欄'!L1051</f>
      </c>
      <c r="Z1043" s="642"/>
      <c r="AA1043" s="642"/>
      <c r="AB1043" s="4" t="s">
        <v>68</v>
      </c>
      <c r="AC1043" s="38"/>
      <c r="AD1043" s="633"/>
      <c r="AE1043" s="634"/>
      <c r="AF1043" s="522" t="s">
        <v>3</v>
      </c>
      <c r="AG1043" s="523"/>
      <c r="AH1043" s="523"/>
      <c r="AI1043" s="524"/>
      <c r="AJ1043" s="465">
        <f>IF(V1040="",0,V1040-AJ1041)</f>
        <v>0</v>
      </c>
      <c r="AK1043" s="466"/>
      <c r="AL1043" s="466"/>
      <c r="AM1043" s="466"/>
      <c r="AN1043" s="466"/>
      <c r="AO1043" s="466"/>
      <c r="AP1043" s="467"/>
    </row>
    <row r="1044" spans="2:42" ht="10.5">
      <c r="B1044" s="644" t="s">
        <v>21</v>
      </c>
      <c r="C1044" s="616"/>
      <c r="D1044" s="616"/>
      <c r="E1044" s="616" t="s">
        <v>20</v>
      </c>
      <c r="F1044" s="616"/>
      <c r="G1044" s="616"/>
      <c r="H1044" s="616"/>
      <c r="I1044" s="616"/>
      <c r="J1044" s="616"/>
      <c r="K1044" s="616"/>
      <c r="L1044" s="616"/>
      <c r="M1044" s="616"/>
      <c r="N1044" s="616"/>
      <c r="O1044" s="616"/>
      <c r="P1044" s="645"/>
      <c r="Q1044" s="646" t="s">
        <v>19</v>
      </c>
      <c r="R1044" s="647"/>
      <c r="S1044" s="647"/>
      <c r="T1044" s="647"/>
      <c r="U1044" s="648" t="s">
        <v>18</v>
      </c>
      <c r="V1044" s="648"/>
      <c r="W1044" s="648"/>
      <c r="X1044" s="648"/>
      <c r="Y1044" s="615" t="s">
        <v>16</v>
      </c>
      <c r="Z1044" s="616"/>
      <c r="AA1044" s="616"/>
      <c r="AB1044" s="617"/>
      <c r="AC1044" s="617"/>
      <c r="AD1044" s="617"/>
      <c r="AE1044" s="617"/>
      <c r="AF1044" s="616"/>
      <c r="AG1044" s="618"/>
      <c r="AH1044" s="192"/>
      <c r="AI1044" s="4" t="s">
        <v>17</v>
      </c>
      <c r="AJ1044" s="5"/>
      <c r="AK1044" s="5"/>
      <c r="AL1044" s="5"/>
      <c r="AM1044" s="5"/>
      <c r="AN1044" s="5"/>
      <c r="AO1044" s="5"/>
      <c r="AP1044" s="46"/>
    </row>
    <row r="1045" spans="2:42" ht="18" customHeight="1">
      <c r="B1045" s="592">
        <f>+IF('請求入力欄'!D1042="","",'請求入力欄'!D1042)</f>
      </c>
      <c r="C1045" s="593"/>
      <c r="D1045" s="594"/>
      <c r="E1045" s="204"/>
      <c r="F1045" s="601">
        <f>+IF('請求入力欄'!K1042="","",'請求入力欄'!K1042)</f>
      </c>
      <c r="G1045" s="601"/>
      <c r="H1045" s="601"/>
      <c r="I1045" s="601"/>
      <c r="J1045" s="601"/>
      <c r="K1045" s="601"/>
      <c r="L1045" s="601"/>
      <c r="M1045" s="601"/>
      <c r="N1045" s="601"/>
      <c r="O1045" s="601"/>
      <c r="P1045" s="205"/>
      <c r="Q1045" s="602">
        <f>+IF('請求入力欄'!L1042="","",'請求入力欄'!L1042)</f>
      </c>
      <c r="R1045" s="598"/>
      <c r="S1045" s="598"/>
      <c r="T1045" s="598"/>
      <c r="U1045" s="595">
        <f>+IF('請求入力欄'!M1042="","",'請求入力欄'!M1042)</f>
      </c>
      <c r="V1045" s="595"/>
      <c r="W1045" s="595"/>
      <c r="X1045" s="596"/>
      <c r="Y1045" s="548">
        <f>+IF('請求入力欄'!N1042="","",'請求入力欄'!N1042)</f>
      </c>
      <c r="Z1045" s="549"/>
      <c r="AA1045" s="549"/>
      <c r="AB1045" s="549"/>
      <c r="AC1045" s="549"/>
      <c r="AD1045" s="549"/>
      <c r="AE1045" s="549"/>
      <c r="AF1045" s="549"/>
      <c r="AG1045" s="550"/>
      <c r="AH1045" s="48"/>
      <c r="AI1045" s="127"/>
      <c r="AJ1045" s="127"/>
      <c r="AK1045" s="127"/>
      <c r="AL1045" s="127"/>
      <c r="AM1045" s="127"/>
      <c r="AN1045" s="127"/>
      <c r="AO1045" s="127"/>
      <c r="AP1045" s="47"/>
    </row>
    <row r="1046" spans="2:42" ht="18" customHeight="1">
      <c r="B1046" s="592">
        <f>+IF('請求入力欄'!D1043="","",'請求入力欄'!D1043)</f>
      </c>
      <c r="C1046" s="593"/>
      <c r="D1046" s="594"/>
      <c r="E1046" s="204"/>
      <c r="F1046" s="601">
        <f>+IF('請求入力欄'!K1043="","",'請求入力欄'!K1043)</f>
      </c>
      <c r="G1046" s="601"/>
      <c r="H1046" s="601"/>
      <c r="I1046" s="601"/>
      <c r="J1046" s="601"/>
      <c r="K1046" s="601"/>
      <c r="L1046" s="601"/>
      <c r="M1046" s="601"/>
      <c r="N1046" s="601"/>
      <c r="O1046" s="601"/>
      <c r="P1046" s="205"/>
      <c r="Q1046" s="597">
        <f>+IF('請求入力欄'!L1043="","",'請求入力欄'!L1043)</f>
      </c>
      <c r="R1046" s="598"/>
      <c r="S1046" s="598"/>
      <c r="T1046" s="598"/>
      <c r="U1046" s="595">
        <f>+IF('請求入力欄'!M1043="","",'請求入力欄'!M1043)</f>
      </c>
      <c r="V1046" s="595"/>
      <c r="W1046" s="595"/>
      <c r="X1046" s="596"/>
      <c r="Y1046" s="548">
        <f>+IF('請求入力欄'!N1043="","",'請求入力欄'!N1043)</f>
      </c>
      <c r="Z1046" s="549"/>
      <c r="AA1046" s="549"/>
      <c r="AB1046" s="549"/>
      <c r="AC1046" s="549"/>
      <c r="AD1046" s="549"/>
      <c r="AE1046" s="549"/>
      <c r="AF1046" s="549"/>
      <c r="AG1046" s="550"/>
      <c r="AH1046" s="48"/>
      <c r="AI1046" s="127"/>
      <c r="AJ1046" s="127"/>
      <c r="AK1046" s="127"/>
      <c r="AL1046" s="127"/>
      <c r="AM1046" s="127"/>
      <c r="AN1046" s="127"/>
      <c r="AO1046" s="127"/>
      <c r="AP1046" s="47"/>
    </row>
    <row r="1047" spans="2:42" ht="18" customHeight="1">
      <c r="B1047" s="592">
        <f>+IF('請求入力欄'!D1044="","",'請求入力欄'!D1044)</f>
      </c>
      <c r="C1047" s="593"/>
      <c r="D1047" s="594"/>
      <c r="E1047" s="204"/>
      <c r="F1047" s="601">
        <f>+IF('請求入力欄'!K1044="","",'請求入力欄'!K1044)</f>
      </c>
      <c r="G1047" s="601"/>
      <c r="H1047" s="601"/>
      <c r="I1047" s="601"/>
      <c r="J1047" s="601"/>
      <c r="K1047" s="601"/>
      <c r="L1047" s="601"/>
      <c r="M1047" s="601"/>
      <c r="N1047" s="601"/>
      <c r="O1047" s="601"/>
      <c r="P1047" s="205"/>
      <c r="Q1047" s="597">
        <f>+IF('請求入力欄'!L1044="","",'請求入力欄'!L1044)</f>
      </c>
      <c r="R1047" s="598"/>
      <c r="S1047" s="598"/>
      <c r="T1047" s="598"/>
      <c r="U1047" s="595">
        <f>+IF('請求入力欄'!M1044="","",'請求入力欄'!M1044)</f>
      </c>
      <c r="V1047" s="595"/>
      <c r="W1047" s="595"/>
      <c r="X1047" s="596"/>
      <c r="Y1047" s="548">
        <f>+IF('請求入力欄'!N1044="","",'請求入力欄'!N1044)</f>
      </c>
      <c r="Z1047" s="549"/>
      <c r="AA1047" s="549"/>
      <c r="AB1047" s="549"/>
      <c r="AC1047" s="549"/>
      <c r="AD1047" s="549"/>
      <c r="AE1047" s="549"/>
      <c r="AF1047" s="549"/>
      <c r="AG1047" s="550"/>
      <c r="AH1047" s="48"/>
      <c r="AI1047" s="127"/>
      <c r="AJ1047" s="127"/>
      <c r="AK1047" s="127"/>
      <c r="AL1047" s="127"/>
      <c r="AM1047" s="127"/>
      <c r="AN1047" s="127"/>
      <c r="AO1047" s="127"/>
      <c r="AP1047" s="47"/>
    </row>
    <row r="1048" spans="2:42" ht="18" customHeight="1">
      <c r="B1048" s="592">
        <f>+IF('請求入力欄'!D1045="","",'請求入力欄'!D1045)</f>
      </c>
      <c r="C1048" s="593"/>
      <c r="D1048" s="594"/>
      <c r="E1048" s="204"/>
      <c r="F1048" s="601">
        <f>+IF('請求入力欄'!K1045="","",'請求入力欄'!K1045)</f>
      </c>
      <c r="G1048" s="601"/>
      <c r="H1048" s="601"/>
      <c r="I1048" s="601"/>
      <c r="J1048" s="601"/>
      <c r="K1048" s="601"/>
      <c r="L1048" s="601"/>
      <c r="M1048" s="601"/>
      <c r="N1048" s="601"/>
      <c r="O1048" s="601"/>
      <c r="P1048" s="205"/>
      <c r="Q1048" s="597">
        <f>+IF('請求入力欄'!L1045="","",'請求入力欄'!L1045)</f>
      </c>
      <c r="R1048" s="598"/>
      <c r="S1048" s="598"/>
      <c r="T1048" s="598"/>
      <c r="U1048" s="595">
        <f>+IF('請求入力欄'!M1045="","",'請求入力欄'!M1045)</f>
      </c>
      <c r="V1048" s="595"/>
      <c r="W1048" s="595"/>
      <c r="X1048" s="596"/>
      <c r="Y1048" s="548">
        <f>+IF('請求入力欄'!N1045="","",'請求入力欄'!N1045)</f>
      </c>
      <c r="Z1048" s="549"/>
      <c r="AA1048" s="549"/>
      <c r="AB1048" s="549"/>
      <c r="AC1048" s="549"/>
      <c r="AD1048" s="549"/>
      <c r="AE1048" s="549"/>
      <c r="AF1048" s="549"/>
      <c r="AG1048" s="550"/>
      <c r="AH1048" s="48"/>
      <c r="AI1048" s="127"/>
      <c r="AJ1048" s="127"/>
      <c r="AK1048" s="127"/>
      <c r="AL1048" s="127"/>
      <c r="AM1048" s="127"/>
      <c r="AN1048" s="127"/>
      <c r="AO1048" s="127"/>
      <c r="AP1048" s="47"/>
    </row>
    <row r="1049" spans="2:42" ht="18" customHeight="1">
      <c r="B1049" s="592">
        <f>+IF('請求入力欄'!D1046="","",'請求入力欄'!D1046)</f>
      </c>
      <c r="C1049" s="593"/>
      <c r="D1049" s="594"/>
      <c r="E1049" s="204"/>
      <c r="F1049" s="601">
        <f>+IF('請求入力欄'!K1046="","",'請求入力欄'!K1046)</f>
      </c>
      <c r="G1049" s="601"/>
      <c r="H1049" s="601"/>
      <c r="I1049" s="601"/>
      <c r="J1049" s="601"/>
      <c r="K1049" s="601"/>
      <c r="L1049" s="601"/>
      <c r="M1049" s="601"/>
      <c r="N1049" s="601"/>
      <c r="O1049" s="601"/>
      <c r="P1049" s="205"/>
      <c r="Q1049" s="597">
        <f>+IF('請求入力欄'!L1046="","",'請求入力欄'!L1046)</f>
      </c>
      <c r="R1049" s="598"/>
      <c r="S1049" s="598"/>
      <c r="T1049" s="598"/>
      <c r="U1049" s="595">
        <f>+IF('請求入力欄'!M1046="","",'請求入力欄'!M1046)</f>
      </c>
      <c r="V1049" s="595"/>
      <c r="W1049" s="595"/>
      <c r="X1049" s="596"/>
      <c r="Y1049" s="548">
        <f>+IF('請求入力欄'!N1046="","",'請求入力欄'!N1046)</f>
      </c>
      <c r="Z1049" s="549"/>
      <c r="AA1049" s="549"/>
      <c r="AB1049" s="549"/>
      <c r="AC1049" s="549"/>
      <c r="AD1049" s="549"/>
      <c r="AE1049" s="549"/>
      <c r="AF1049" s="549"/>
      <c r="AG1049" s="550"/>
      <c r="AH1049" s="48"/>
      <c r="AI1049" s="127"/>
      <c r="AJ1049" s="127"/>
      <c r="AK1049" s="127"/>
      <c r="AL1049" s="127"/>
      <c r="AM1049" s="127"/>
      <c r="AN1049" s="127"/>
      <c r="AO1049" s="127"/>
      <c r="AP1049" s="47"/>
    </row>
    <row r="1050" spans="2:42" ht="18" customHeight="1">
      <c r="B1050" s="592">
        <f>+IF('請求入力欄'!D1047="","",'請求入力欄'!D1047)</f>
      </c>
      <c r="C1050" s="593"/>
      <c r="D1050" s="594"/>
      <c r="E1050" s="204"/>
      <c r="F1050" s="601">
        <f>+IF('請求入力欄'!K1047="","",'請求入力欄'!K1047)</f>
      </c>
      <c r="G1050" s="601"/>
      <c r="H1050" s="601"/>
      <c r="I1050" s="601"/>
      <c r="J1050" s="601"/>
      <c r="K1050" s="601"/>
      <c r="L1050" s="601"/>
      <c r="M1050" s="601"/>
      <c r="N1050" s="601"/>
      <c r="O1050" s="601"/>
      <c r="P1050" s="205"/>
      <c r="Q1050" s="597">
        <f>+IF('請求入力欄'!L1047="","",'請求入力欄'!L1047)</f>
      </c>
      <c r="R1050" s="598"/>
      <c r="S1050" s="598"/>
      <c r="T1050" s="598"/>
      <c r="U1050" s="595">
        <f>+IF('請求入力欄'!M1047="","",'請求入力欄'!M1047)</f>
      </c>
      <c r="V1050" s="595"/>
      <c r="W1050" s="595"/>
      <c r="X1050" s="596"/>
      <c r="Y1050" s="548">
        <f>+IF('請求入力欄'!N1047="","",'請求入力欄'!N1047)</f>
      </c>
      <c r="Z1050" s="549"/>
      <c r="AA1050" s="549"/>
      <c r="AB1050" s="549"/>
      <c r="AC1050" s="549"/>
      <c r="AD1050" s="549"/>
      <c r="AE1050" s="549"/>
      <c r="AF1050" s="549"/>
      <c r="AG1050" s="550"/>
      <c r="AH1050" s="48"/>
      <c r="AI1050" s="127"/>
      <c r="AJ1050" s="127"/>
      <c r="AK1050" s="127"/>
      <c r="AL1050" s="127"/>
      <c r="AM1050" s="127"/>
      <c r="AN1050" s="127"/>
      <c r="AO1050" s="127"/>
      <c r="AP1050" s="47"/>
    </row>
    <row r="1051" spans="2:42" ht="18" customHeight="1">
      <c r="B1051" s="592">
        <f>+IF('請求入力欄'!D1048="","",'請求入力欄'!D1048)</f>
      </c>
      <c r="C1051" s="593"/>
      <c r="D1051" s="594"/>
      <c r="E1051" s="204"/>
      <c r="F1051" s="601">
        <f>+IF('請求入力欄'!K1048="","",'請求入力欄'!K1048)</f>
      </c>
      <c r="G1051" s="601"/>
      <c r="H1051" s="601"/>
      <c r="I1051" s="601"/>
      <c r="J1051" s="601"/>
      <c r="K1051" s="601"/>
      <c r="L1051" s="601"/>
      <c r="M1051" s="601"/>
      <c r="N1051" s="601"/>
      <c r="O1051" s="601"/>
      <c r="P1051" s="205"/>
      <c r="Q1051" s="597">
        <f>+IF('請求入力欄'!L1048="","",'請求入力欄'!L1048)</f>
      </c>
      <c r="R1051" s="598"/>
      <c r="S1051" s="598"/>
      <c r="T1051" s="598"/>
      <c r="U1051" s="595">
        <f>+IF('請求入力欄'!M1048="","",'請求入力欄'!M1048)</f>
      </c>
      <c r="V1051" s="595"/>
      <c r="W1051" s="595"/>
      <c r="X1051" s="596"/>
      <c r="Y1051" s="548">
        <f>+IF('請求入力欄'!N1048="","",'請求入力欄'!N1048)</f>
      </c>
      <c r="Z1051" s="549"/>
      <c r="AA1051" s="549"/>
      <c r="AB1051" s="549"/>
      <c r="AC1051" s="549"/>
      <c r="AD1051" s="549"/>
      <c r="AE1051" s="549"/>
      <c r="AF1051" s="549"/>
      <c r="AG1051" s="550"/>
      <c r="AH1051" s="48"/>
      <c r="AI1051" s="127"/>
      <c r="AJ1051" s="127"/>
      <c r="AK1051" s="127"/>
      <c r="AL1051" s="127"/>
      <c r="AM1051" s="127"/>
      <c r="AN1051" s="127"/>
      <c r="AO1051" s="127"/>
      <c r="AP1051" s="47"/>
    </row>
    <row r="1052" spans="2:42" ht="18" customHeight="1">
      <c r="B1052" s="592">
        <f>+IF('請求入力欄'!D1049="","",'請求入力欄'!D1049)</f>
      </c>
      <c r="C1052" s="593"/>
      <c r="D1052" s="594"/>
      <c r="E1052" s="206"/>
      <c r="F1052" s="601">
        <f>+IF('請求入力欄'!K1049="","",'請求入力欄'!K1049)</f>
      </c>
      <c r="G1052" s="601"/>
      <c r="H1052" s="601"/>
      <c r="I1052" s="601"/>
      <c r="J1052" s="601"/>
      <c r="K1052" s="601"/>
      <c r="L1052" s="601"/>
      <c r="M1052" s="601"/>
      <c r="N1052" s="601"/>
      <c r="O1052" s="601"/>
      <c r="P1052" s="207"/>
      <c r="Q1052" s="597">
        <f>+IF('請求入力欄'!L1049="","",'請求入力欄'!L1049)</f>
      </c>
      <c r="R1052" s="598"/>
      <c r="S1052" s="598"/>
      <c r="T1052" s="598"/>
      <c r="U1052" s="595">
        <f>+IF('請求入力欄'!M1049="","",'請求入力欄'!M1049)</f>
      </c>
      <c r="V1052" s="595"/>
      <c r="W1052" s="595"/>
      <c r="X1052" s="596"/>
      <c r="Y1052" s="548">
        <f>+IF('請求入力欄'!N1049="","",'請求入力欄'!N1049)</f>
      </c>
      <c r="Z1052" s="549"/>
      <c r="AA1052" s="549"/>
      <c r="AB1052" s="549"/>
      <c r="AC1052" s="549"/>
      <c r="AD1052" s="549"/>
      <c r="AE1052" s="549"/>
      <c r="AF1052" s="549"/>
      <c r="AG1052" s="550"/>
      <c r="AH1052" s="54"/>
      <c r="AI1052" s="4"/>
      <c r="AJ1052" s="4"/>
      <c r="AK1052" s="4"/>
      <c r="AL1052" s="4"/>
      <c r="AM1052" s="4"/>
      <c r="AN1052" s="4"/>
      <c r="AO1052" s="4"/>
      <c r="AP1052" s="45"/>
    </row>
    <row r="1053" spans="2:42" ht="18" customHeight="1">
      <c r="B1053" s="592">
        <f>+IF('請求入力欄'!D1050="","",'請求入力欄'!D1050)</f>
      </c>
      <c r="C1053" s="593"/>
      <c r="D1053" s="594"/>
      <c r="E1053" s="204"/>
      <c r="F1053" s="601">
        <f>+IF('請求入力欄'!K1050="","",'請求入力欄'!K1050)</f>
      </c>
      <c r="G1053" s="601"/>
      <c r="H1053" s="601"/>
      <c r="I1053" s="601"/>
      <c r="J1053" s="601"/>
      <c r="K1053" s="601"/>
      <c r="L1053" s="601"/>
      <c r="M1053" s="601"/>
      <c r="N1053" s="601"/>
      <c r="O1053" s="601"/>
      <c r="P1053" s="205"/>
      <c r="Q1053" s="597">
        <f>+IF('請求入力欄'!L1050="","",'請求入力欄'!L1050)</f>
      </c>
      <c r="R1053" s="598"/>
      <c r="S1053" s="598"/>
      <c r="T1053" s="598"/>
      <c r="U1053" s="595">
        <f>+IF('請求入力欄'!M1050="","",'請求入力欄'!M1050)</f>
      </c>
      <c r="V1053" s="595"/>
      <c r="W1053" s="595"/>
      <c r="X1053" s="596"/>
      <c r="Y1053" s="548">
        <f>+IF('請求入力欄'!N1050="","",'請求入力欄'!N1050)</f>
      </c>
      <c r="Z1053" s="549"/>
      <c r="AA1053" s="549"/>
      <c r="AB1053" s="549"/>
      <c r="AC1053" s="549"/>
      <c r="AD1053" s="549"/>
      <c r="AE1053" s="549"/>
      <c r="AF1053" s="549"/>
      <c r="AG1053" s="550"/>
      <c r="AH1053" s="48"/>
      <c r="AI1053" s="127"/>
      <c r="AJ1053" s="127"/>
      <c r="AK1053" s="127"/>
      <c r="AL1053" s="127"/>
      <c r="AM1053" s="127"/>
      <c r="AN1053" s="127"/>
      <c r="AO1053" s="127"/>
      <c r="AP1053" s="47"/>
    </row>
    <row r="1054" spans="2:42" ht="26.25" customHeight="1">
      <c r="B1054" s="40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442" t="s">
        <v>248</v>
      </c>
      <c r="R1054" s="443"/>
      <c r="S1054" s="443"/>
      <c r="T1054" s="444"/>
      <c r="U1054" s="51" t="s">
        <v>2</v>
      </c>
      <c r="V1054" s="52"/>
      <c r="W1054" s="52"/>
      <c r="X1054" s="53"/>
      <c r="Y1054" s="490">
        <f>SUM(Y1045:AG1053)</f>
        <v>0</v>
      </c>
      <c r="Z1054" s="491"/>
      <c r="AA1054" s="491"/>
      <c r="AB1054" s="491"/>
      <c r="AC1054" s="491"/>
      <c r="AD1054" s="491"/>
      <c r="AE1054" s="491"/>
      <c r="AF1054" s="491"/>
      <c r="AG1054" s="492"/>
      <c r="AH1054" s="496" t="s">
        <v>32</v>
      </c>
      <c r="AI1054" s="496"/>
      <c r="AJ1054" s="496"/>
      <c r="AK1054" s="496"/>
      <c r="AL1054" s="496"/>
      <c r="AM1054" s="496"/>
      <c r="AN1054" s="496"/>
      <c r="AO1054" s="496"/>
      <c r="AP1054" s="497"/>
    </row>
    <row r="1055" spans="2:42" ht="26.25" customHeight="1" thickBot="1">
      <c r="B1055" s="41"/>
      <c r="C1055" s="42"/>
      <c r="D1055" s="42"/>
      <c r="E1055" s="42"/>
      <c r="F1055" s="42"/>
      <c r="G1055" s="42"/>
      <c r="H1055" s="42"/>
      <c r="I1055" s="42"/>
      <c r="J1055" s="42"/>
      <c r="K1055" s="42"/>
      <c r="L1055" s="42"/>
      <c r="M1055" s="4"/>
      <c r="N1055" s="4"/>
      <c r="O1055" s="4"/>
      <c r="P1055" s="4"/>
      <c r="Q1055" s="261"/>
      <c r="R1055" s="445">
        <f>'請求入力欄'!K1052</f>
        <v>0.08</v>
      </c>
      <c r="S1055" s="445"/>
      <c r="T1055" s="446"/>
      <c r="U1055" s="72" t="s">
        <v>29</v>
      </c>
      <c r="V1055" s="73"/>
      <c r="W1055" s="73"/>
      <c r="X1055" s="74"/>
      <c r="Y1055" s="493">
        <f>ROUNDDOWN(Y1054*R1055,0)</f>
        <v>0</v>
      </c>
      <c r="Z1055" s="494"/>
      <c r="AA1055" s="494"/>
      <c r="AB1055" s="494"/>
      <c r="AC1055" s="494"/>
      <c r="AD1055" s="494"/>
      <c r="AE1055" s="494"/>
      <c r="AF1055" s="494"/>
      <c r="AG1055" s="495"/>
      <c r="AH1055" s="498">
        <f>SUM(Y1054:AG1055)</f>
        <v>0</v>
      </c>
      <c r="AI1055" s="499"/>
      <c r="AJ1055" s="499"/>
      <c r="AK1055" s="499"/>
      <c r="AL1055" s="499"/>
      <c r="AM1055" s="499"/>
      <c r="AN1055" s="499"/>
      <c r="AO1055" s="499"/>
      <c r="AP1055" s="500"/>
    </row>
    <row r="1056" spans="2:42" ht="17.25" customHeight="1" thickTop="1">
      <c r="B1056" s="568" t="s">
        <v>27</v>
      </c>
      <c r="C1056" s="39"/>
      <c r="D1056" s="4"/>
      <c r="E1056" s="4"/>
      <c r="F1056" s="4"/>
      <c r="G1056" s="4"/>
      <c r="H1056" s="4"/>
      <c r="I1056" s="4"/>
      <c r="J1056" s="4"/>
      <c r="K1056" s="4"/>
      <c r="L1056" s="4"/>
      <c r="M1056" s="569" t="s">
        <v>28</v>
      </c>
      <c r="N1056" s="570"/>
      <c r="O1056" s="570"/>
      <c r="P1056" s="570"/>
      <c r="Q1056" s="570"/>
      <c r="R1056" s="570"/>
      <c r="S1056" s="570"/>
      <c r="T1056" s="570"/>
      <c r="U1056" s="570"/>
      <c r="V1056" s="570" t="s">
        <v>29</v>
      </c>
      <c r="W1056" s="570"/>
      <c r="X1056" s="570"/>
      <c r="Y1056" s="571"/>
      <c r="Z1056" s="571"/>
      <c r="AA1056" s="571"/>
      <c r="AB1056" s="571"/>
      <c r="AC1056" s="572"/>
      <c r="AD1056" s="573" t="s">
        <v>30</v>
      </c>
      <c r="AE1056" s="574"/>
      <c r="AF1056" s="574"/>
      <c r="AG1056" s="575"/>
      <c r="AH1056" s="44"/>
      <c r="AI1056" s="43"/>
      <c r="AJ1056" s="60"/>
      <c r="AK1056" s="132"/>
      <c r="AL1056" s="43"/>
      <c r="AM1056" s="60"/>
      <c r="AN1056" s="132"/>
      <c r="AO1056" s="59"/>
      <c r="AP1056" s="60"/>
    </row>
    <row r="1057" spans="2:42" ht="17.25" customHeight="1">
      <c r="B1057" s="568"/>
      <c r="C1057" s="14"/>
      <c r="D1057" s="6"/>
      <c r="E1057" s="6" t="s">
        <v>22</v>
      </c>
      <c r="F1057" s="6"/>
      <c r="G1057" s="6"/>
      <c r="H1057" s="6"/>
      <c r="I1057" s="6"/>
      <c r="J1057" s="6"/>
      <c r="K1057" s="6"/>
      <c r="L1057" s="6" t="s">
        <v>24</v>
      </c>
      <c r="M1057" s="576"/>
      <c r="N1057" s="447"/>
      <c r="O1057" s="512"/>
      <c r="P1057" s="514"/>
      <c r="Q1057" s="447"/>
      <c r="R1057" s="512"/>
      <c r="S1057" s="514"/>
      <c r="T1057" s="447"/>
      <c r="U1057" s="512"/>
      <c r="V1057" s="514"/>
      <c r="W1057" s="512"/>
      <c r="X1057" s="514"/>
      <c r="Y1057" s="447"/>
      <c r="Z1057" s="512"/>
      <c r="AA1057" s="514"/>
      <c r="AB1057" s="447"/>
      <c r="AC1057" s="533"/>
      <c r="AD1057" s="578" t="s">
        <v>31</v>
      </c>
      <c r="AE1057" s="579"/>
      <c r="AF1057" s="579"/>
      <c r="AG1057" s="580"/>
      <c r="AH1057" s="35"/>
      <c r="AI1057" s="79"/>
      <c r="AJ1057" s="61"/>
      <c r="AK1057" s="133"/>
      <c r="AL1057" s="79"/>
      <c r="AM1057" s="61"/>
      <c r="AN1057" s="133"/>
      <c r="AO1057" s="79"/>
      <c r="AP1057" s="61"/>
    </row>
    <row r="1058" spans="2:42" ht="17.25" customHeight="1" thickBot="1">
      <c r="B1058" s="568"/>
      <c r="C1058" s="126" t="s">
        <v>80</v>
      </c>
      <c r="D1058" s="5"/>
      <c r="E1058" s="5"/>
      <c r="F1058" s="5"/>
      <c r="G1058" s="5"/>
      <c r="H1058" s="5"/>
      <c r="I1058" s="5"/>
      <c r="J1058" s="5"/>
      <c r="K1058" s="5"/>
      <c r="L1058" s="5"/>
      <c r="M1058" s="577"/>
      <c r="N1058" s="448"/>
      <c r="O1058" s="513"/>
      <c r="P1058" s="515"/>
      <c r="Q1058" s="448"/>
      <c r="R1058" s="513"/>
      <c r="S1058" s="515"/>
      <c r="T1058" s="448"/>
      <c r="U1058" s="513"/>
      <c r="V1058" s="515"/>
      <c r="W1058" s="513"/>
      <c r="X1058" s="515"/>
      <c r="Y1058" s="448"/>
      <c r="Z1058" s="513"/>
      <c r="AA1058" s="515"/>
      <c r="AB1058" s="448"/>
      <c r="AC1058" s="534"/>
      <c r="AD1058" s="581" t="s">
        <v>2</v>
      </c>
      <c r="AE1058" s="582"/>
      <c r="AF1058" s="582"/>
      <c r="AG1058" s="583"/>
      <c r="AH1058" s="35"/>
      <c r="AI1058" s="79"/>
      <c r="AJ1058" s="61"/>
      <c r="AK1058" s="133"/>
      <c r="AL1058" s="79"/>
      <c r="AM1058" s="61"/>
      <c r="AN1058" s="133"/>
      <c r="AO1058" s="79"/>
      <c r="AP1058" s="61"/>
    </row>
    <row r="1059" spans="2:42" ht="17.25" customHeight="1">
      <c r="B1059" s="568"/>
      <c r="C1059" s="34"/>
      <c r="D1059" s="4"/>
      <c r="E1059" s="4"/>
      <c r="F1059" s="4"/>
      <c r="G1059" s="4"/>
      <c r="H1059" s="4"/>
      <c r="I1059" s="4"/>
      <c r="J1059" s="4"/>
      <c r="K1059" s="4"/>
      <c r="L1059" s="55"/>
      <c r="M1059" s="584" t="s">
        <v>42</v>
      </c>
      <c r="N1059" s="585"/>
      <c r="O1059" s="585"/>
      <c r="P1059" s="585"/>
      <c r="Q1059" s="586" t="s">
        <v>43</v>
      </c>
      <c r="R1059" s="587"/>
      <c r="S1059" s="587"/>
      <c r="T1059" s="587"/>
      <c r="U1059" s="588" t="s">
        <v>52</v>
      </c>
      <c r="V1059" s="587"/>
      <c r="W1059" s="587"/>
      <c r="X1059" s="587"/>
      <c r="Y1059" s="587"/>
      <c r="Z1059" s="587"/>
      <c r="AA1059" s="587"/>
      <c r="AB1059" s="587"/>
      <c r="AC1059" s="587"/>
      <c r="AD1059" s="589" t="s">
        <v>3</v>
      </c>
      <c r="AE1059" s="590"/>
      <c r="AF1059" s="590"/>
      <c r="AG1059" s="591"/>
      <c r="AH1059" s="58"/>
      <c r="AI1059" s="57"/>
      <c r="AJ1059" s="62"/>
      <c r="AK1059" s="134"/>
      <c r="AL1059" s="57"/>
      <c r="AM1059" s="62"/>
      <c r="AN1059" s="134"/>
      <c r="AO1059" s="57"/>
      <c r="AP1059" s="62"/>
    </row>
    <row r="1060" spans="2:42" ht="19.5" customHeight="1">
      <c r="B1060" s="563" t="s">
        <v>21</v>
      </c>
      <c r="C1060" s="564"/>
      <c r="D1060" s="565"/>
      <c r="E1060" s="551" t="s">
        <v>16</v>
      </c>
      <c r="F1060" s="552"/>
      <c r="G1060" s="552"/>
      <c r="H1060" s="552"/>
      <c r="I1060" s="552"/>
      <c r="J1060" s="552"/>
      <c r="K1060" s="552"/>
      <c r="L1060" s="552"/>
      <c r="M1060" s="553" t="s">
        <v>44</v>
      </c>
      <c r="N1060" s="554"/>
      <c r="O1060" s="554"/>
      <c r="P1060" s="554"/>
      <c r="Q1060" s="555"/>
      <c r="R1060" s="525"/>
      <c r="S1060" s="525"/>
      <c r="T1060" s="525"/>
      <c r="U1060" s="559" t="s">
        <v>53</v>
      </c>
      <c r="V1060" s="525"/>
      <c r="W1060" s="525"/>
      <c r="X1060" s="525"/>
      <c r="Y1060" s="510"/>
      <c r="Z1060" s="511"/>
      <c r="AA1060" s="511"/>
      <c r="AB1060" s="511"/>
      <c r="AC1060" s="511"/>
      <c r="AD1060" s="529">
        <v>4120</v>
      </c>
      <c r="AE1060" s="530"/>
      <c r="AF1060" s="530"/>
      <c r="AG1060" s="531" t="s">
        <v>60</v>
      </c>
      <c r="AH1060" s="531"/>
      <c r="AI1060" s="531"/>
      <c r="AJ1060" s="532"/>
      <c r="AK1060" s="56"/>
      <c r="AL1060" s="33"/>
      <c r="AM1060" s="33"/>
      <c r="AN1060" s="33"/>
      <c r="AO1060" s="33"/>
      <c r="AP1060" s="63"/>
    </row>
    <row r="1061" spans="2:42" ht="19.5" customHeight="1">
      <c r="B1061" s="551"/>
      <c r="C1061" s="552"/>
      <c r="D1061" s="552"/>
      <c r="E1061" s="70"/>
      <c r="F1061" s="130"/>
      <c r="G1061" s="130"/>
      <c r="H1061" s="130"/>
      <c r="I1061" s="130"/>
      <c r="J1061" s="130"/>
      <c r="K1061" s="130"/>
      <c r="L1061" s="50"/>
      <c r="M1061" s="553" t="s">
        <v>45</v>
      </c>
      <c r="N1061" s="554"/>
      <c r="O1061" s="554"/>
      <c r="P1061" s="554"/>
      <c r="Q1061" s="555"/>
      <c r="R1061" s="525"/>
      <c r="S1061" s="525"/>
      <c r="T1061" s="525"/>
      <c r="U1061" s="559" t="s">
        <v>54</v>
      </c>
      <c r="V1061" s="525"/>
      <c r="W1061" s="525"/>
      <c r="X1061" s="525"/>
      <c r="Y1061" s="510"/>
      <c r="Z1061" s="511"/>
      <c r="AA1061" s="511"/>
      <c r="AB1061" s="511"/>
      <c r="AC1061" s="511"/>
      <c r="AD1061" s="538">
        <v>4140</v>
      </c>
      <c r="AE1061" s="539"/>
      <c r="AF1061" s="539"/>
      <c r="AG1061" s="470" t="s">
        <v>61</v>
      </c>
      <c r="AH1061" s="470"/>
      <c r="AI1061" s="470"/>
      <c r="AJ1061" s="471"/>
      <c r="AK1061" s="15"/>
      <c r="AL1061" s="16"/>
      <c r="AM1061" s="16"/>
      <c r="AN1061" s="16"/>
      <c r="AO1061" s="16"/>
      <c r="AP1061" s="64"/>
    </row>
    <row r="1062" spans="2:42" ht="19.5" customHeight="1">
      <c r="B1062" s="551"/>
      <c r="C1062" s="552"/>
      <c r="D1062" s="552"/>
      <c r="E1062" s="70"/>
      <c r="F1062" s="130"/>
      <c r="G1062" s="130"/>
      <c r="H1062" s="130"/>
      <c r="I1062" s="130"/>
      <c r="J1062" s="130"/>
      <c r="K1062" s="130"/>
      <c r="L1062" s="50"/>
      <c r="M1062" s="553" t="s">
        <v>46</v>
      </c>
      <c r="N1062" s="554"/>
      <c r="O1062" s="554"/>
      <c r="P1062" s="554"/>
      <c r="Q1062" s="555"/>
      <c r="R1062" s="525"/>
      <c r="S1062" s="525"/>
      <c r="T1062" s="525"/>
      <c r="U1062" s="559" t="s">
        <v>55</v>
      </c>
      <c r="V1062" s="525"/>
      <c r="W1062" s="525"/>
      <c r="X1062" s="525"/>
      <c r="Y1062" s="510"/>
      <c r="Z1062" s="511"/>
      <c r="AA1062" s="511"/>
      <c r="AB1062" s="511"/>
      <c r="AC1062" s="511"/>
      <c r="AD1062" s="566">
        <v>4150</v>
      </c>
      <c r="AE1062" s="567"/>
      <c r="AF1062" s="567"/>
      <c r="AG1062" s="472" t="s">
        <v>62</v>
      </c>
      <c r="AH1062" s="472"/>
      <c r="AI1062" s="472"/>
      <c r="AJ1062" s="473"/>
      <c r="AK1062" s="17"/>
      <c r="AL1062" s="18"/>
      <c r="AM1062" s="18"/>
      <c r="AN1062" s="18"/>
      <c r="AO1062" s="18"/>
      <c r="AP1062" s="65"/>
    </row>
    <row r="1063" spans="2:42" ht="19.5" customHeight="1">
      <c r="B1063" s="551"/>
      <c r="C1063" s="552"/>
      <c r="D1063" s="552"/>
      <c r="E1063" s="70"/>
      <c r="F1063" s="130"/>
      <c r="G1063" s="130"/>
      <c r="H1063" s="130"/>
      <c r="I1063" s="130"/>
      <c r="J1063" s="130"/>
      <c r="K1063" s="130"/>
      <c r="L1063" s="50"/>
      <c r="M1063" s="553" t="s">
        <v>47</v>
      </c>
      <c r="N1063" s="554"/>
      <c r="O1063" s="554"/>
      <c r="P1063" s="554"/>
      <c r="Q1063" s="555"/>
      <c r="R1063" s="525"/>
      <c r="S1063" s="525"/>
      <c r="T1063" s="525"/>
      <c r="U1063" s="559" t="s">
        <v>56</v>
      </c>
      <c r="V1063" s="525"/>
      <c r="W1063" s="525"/>
      <c r="X1063" s="525"/>
      <c r="Y1063" s="526"/>
      <c r="Z1063" s="526"/>
      <c r="AA1063" s="526"/>
      <c r="AB1063" s="526"/>
      <c r="AC1063" s="526"/>
      <c r="AD1063" s="19"/>
      <c r="AE1063" s="19"/>
      <c r="AF1063" s="19"/>
      <c r="AG1063" s="19"/>
      <c r="AH1063" s="19"/>
      <c r="AI1063" s="19"/>
      <c r="AJ1063" s="20"/>
      <c r="AK1063" s="560" t="s">
        <v>63</v>
      </c>
      <c r="AL1063" s="561"/>
      <c r="AM1063" s="561" t="s">
        <v>64</v>
      </c>
      <c r="AN1063" s="561"/>
      <c r="AO1063" s="561" t="s">
        <v>65</v>
      </c>
      <c r="AP1063" s="562"/>
    </row>
    <row r="1064" spans="2:42" ht="19.5" customHeight="1">
      <c r="B1064" s="551"/>
      <c r="C1064" s="552"/>
      <c r="D1064" s="552"/>
      <c r="E1064" s="70"/>
      <c r="F1064" s="130"/>
      <c r="G1064" s="130"/>
      <c r="H1064" s="130"/>
      <c r="I1064" s="130"/>
      <c r="J1064" s="130"/>
      <c r="K1064" s="130"/>
      <c r="L1064" s="50"/>
      <c r="M1064" s="553" t="s">
        <v>48</v>
      </c>
      <c r="N1064" s="554"/>
      <c r="O1064" s="554"/>
      <c r="P1064" s="554"/>
      <c r="Q1064" s="555"/>
      <c r="R1064" s="525"/>
      <c r="S1064" s="525"/>
      <c r="T1064" s="525"/>
      <c r="U1064" s="559" t="s">
        <v>57</v>
      </c>
      <c r="V1064" s="525"/>
      <c r="W1064" s="525"/>
      <c r="X1064" s="525"/>
      <c r="Y1064" s="526"/>
      <c r="Z1064" s="526"/>
      <c r="AA1064" s="526"/>
      <c r="AB1064" s="526"/>
      <c r="AC1064" s="526"/>
      <c r="AD1064" s="21"/>
      <c r="AE1064" s="21"/>
      <c r="AF1064" s="21"/>
      <c r="AG1064" s="21"/>
      <c r="AH1064" s="21"/>
      <c r="AI1064" s="21"/>
      <c r="AJ1064" s="22"/>
      <c r="AK1064" s="474">
        <v>0</v>
      </c>
      <c r="AL1064" s="468"/>
      <c r="AM1064" s="468">
        <v>4</v>
      </c>
      <c r="AN1064" s="468"/>
      <c r="AO1064" s="468">
        <v>0</v>
      </c>
      <c r="AP1064" s="469"/>
    </row>
    <row r="1065" spans="2:42" ht="19.5" customHeight="1">
      <c r="B1065" s="551"/>
      <c r="C1065" s="552"/>
      <c r="D1065" s="552"/>
      <c r="E1065" s="70"/>
      <c r="F1065" s="130"/>
      <c r="G1065" s="130"/>
      <c r="H1065" s="130"/>
      <c r="I1065" s="130"/>
      <c r="J1065" s="130"/>
      <c r="K1065" s="130"/>
      <c r="L1065" s="50"/>
      <c r="M1065" s="553" t="s">
        <v>49</v>
      </c>
      <c r="N1065" s="554"/>
      <c r="O1065" s="554"/>
      <c r="P1065" s="554"/>
      <c r="Q1065" s="555"/>
      <c r="R1065" s="525"/>
      <c r="S1065" s="525"/>
      <c r="T1065" s="525"/>
      <c r="U1065" s="559" t="s">
        <v>58</v>
      </c>
      <c r="V1065" s="525"/>
      <c r="W1065" s="525"/>
      <c r="X1065" s="525"/>
      <c r="Y1065" s="526"/>
      <c r="Z1065" s="526"/>
      <c r="AA1065" s="526"/>
      <c r="AB1065" s="526"/>
      <c r="AC1065" s="526"/>
      <c r="AD1065" s="21"/>
      <c r="AE1065" s="21"/>
      <c r="AF1065" s="21"/>
      <c r="AG1065" s="21"/>
      <c r="AH1065" s="21"/>
      <c r="AI1065" s="21"/>
      <c r="AJ1065" s="22"/>
      <c r="AK1065" s="474">
        <v>1</v>
      </c>
      <c r="AL1065" s="468"/>
      <c r="AM1065" s="468">
        <v>6</v>
      </c>
      <c r="AN1065" s="468"/>
      <c r="AO1065" s="468">
        <v>1</v>
      </c>
      <c r="AP1065" s="469"/>
    </row>
    <row r="1066" spans="2:42" ht="19.5" customHeight="1">
      <c r="B1066" s="551"/>
      <c r="C1066" s="552"/>
      <c r="D1066" s="552"/>
      <c r="E1066" s="70"/>
      <c r="F1066" s="130"/>
      <c r="G1066" s="130"/>
      <c r="H1066" s="130"/>
      <c r="I1066" s="130"/>
      <c r="J1066" s="130"/>
      <c r="K1066" s="130"/>
      <c r="L1066" s="50"/>
      <c r="M1066" s="553" t="s">
        <v>258</v>
      </c>
      <c r="N1066" s="554"/>
      <c r="O1066" s="554"/>
      <c r="P1066" s="554"/>
      <c r="Q1066" s="555"/>
      <c r="R1066" s="525"/>
      <c r="S1066" s="525"/>
      <c r="T1066" s="525"/>
      <c r="U1066" s="559" t="s">
        <v>59</v>
      </c>
      <c r="V1066" s="525"/>
      <c r="W1066" s="525"/>
      <c r="X1066" s="525"/>
      <c r="Y1066" s="526"/>
      <c r="Z1066" s="526"/>
      <c r="AA1066" s="526"/>
      <c r="AB1066" s="526"/>
      <c r="AC1066" s="526"/>
      <c r="AD1066" s="21"/>
      <c r="AE1066" s="21"/>
      <c r="AF1066" s="21"/>
      <c r="AG1066" s="21"/>
      <c r="AH1066" s="21"/>
      <c r="AI1066" s="21"/>
      <c r="AJ1066" s="22"/>
      <c r="AK1066" s="474">
        <v>2</v>
      </c>
      <c r="AL1066" s="468"/>
      <c r="AM1066" s="468">
        <v>7</v>
      </c>
      <c r="AN1066" s="468"/>
      <c r="AO1066" s="468">
        <v>2</v>
      </c>
      <c r="AP1066" s="469"/>
    </row>
    <row r="1067" spans="2:42" ht="19.5" customHeight="1">
      <c r="B1067" s="551"/>
      <c r="C1067" s="552"/>
      <c r="D1067" s="552"/>
      <c r="E1067" s="70"/>
      <c r="F1067" s="130"/>
      <c r="G1067" s="130"/>
      <c r="H1067" s="130"/>
      <c r="I1067" s="130"/>
      <c r="J1067" s="130"/>
      <c r="K1067" s="130"/>
      <c r="L1067" s="50"/>
      <c r="M1067" s="553" t="s">
        <v>50</v>
      </c>
      <c r="N1067" s="554"/>
      <c r="O1067" s="554"/>
      <c r="P1067" s="554"/>
      <c r="Q1067" s="555"/>
      <c r="R1067" s="525"/>
      <c r="S1067" s="525"/>
      <c r="T1067" s="525"/>
      <c r="U1067" s="525"/>
      <c r="V1067" s="525"/>
      <c r="W1067" s="525"/>
      <c r="X1067" s="525"/>
      <c r="Y1067" s="526"/>
      <c r="Z1067" s="526"/>
      <c r="AA1067" s="526"/>
      <c r="AB1067" s="526"/>
      <c r="AC1067" s="526"/>
      <c r="AD1067" s="21"/>
      <c r="AE1067" s="21"/>
      <c r="AF1067" s="21"/>
      <c r="AG1067" s="21"/>
      <c r="AH1067" s="21"/>
      <c r="AI1067" s="21"/>
      <c r="AJ1067" s="22"/>
      <c r="AK1067" s="474"/>
      <c r="AL1067" s="468"/>
      <c r="AM1067" s="468"/>
      <c r="AN1067" s="468"/>
      <c r="AO1067" s="468">
        <v>4</v>
      </c>
      <c r="AP1067" s="469"/>
    </row>
    <row r="1068" spans="2:42" ht="19.5" customHeight="1">
      <c r="B1068" s="551"/>
      <c r="C1068" s="552"/>
      <c r="D1068" s="552"/>
      <c r="E1068" s="70"/>
      <c r="F1068" s="130"/>
      <c r="G1068" s="130"/>
      <c r="H1068" s="130"/>
      <c r="I1068" s="130"/>
      <c r="J1068" s="130"/>
      <c r="K1068" s="130"/>
      <c r="L1068" s="50"/>
      <c r="M1068" s="556"/>
      <c r="N1068" s="554"/>
      <c r="O1068" s="554"/>
      <c r="P1068" s="554"/>
      <c r="Q1068" s="555"/>
      <c r="R1068" s="525"/>
      <c r="S1068" s="525"/>
      <c r="T1068" s="525"/>
      <c r="U1068" s="525"/>
      <c r="V1068" s="525"/>
      <c r="W1068" s="525"/>
      <c r="X1068" s="525"/>
      <c r="Y1068" s="526"/>
      <c r="Z1068" s="526"/>
      <c r="AA1068" s="526"/>
      <c r="AB1068" s="526"/>
      <c r="AC1068" s="526"/>
      <c r="AD1068" s="21"/>
      <c r="AE1068" s="21"/>
      <c r="AF1068" s="21"/>
      <c r="AG1068" s="21"/>
      <c r="AH1068" s="21"/>
      <c r="AI1068" s="21"/>
      <c r="AJ1068" s="22"/>
      <c r="AK1068" s="474"/>
      <c r="AL1068" s="468"/>
      <c r="AM1068" s="468"/>
      <c r="AN1068" s="468"/>
      <c r="AO1068" s="468">
        <v>5</v>
      </c>
      <c r="AP1068" s="469"/>
    </row>
    <row r="1069" spans="2:42" ht="19.5" customHeight="1">
      <c r="B1069" s="551"/>
      <c r="C1069" s="552"/>
      <c r="D1069" s="552"/>
      <c r="E1069" s="70"/>
      <c r="F1069" s="130"/>
      <c r="G1069" s="130"/>
      <c r="H1069" s="130"/>
      <c r="I1069" s="130"/>
      <c r="J1069" s="130"/>
      <c r="K1069" s="130"/>
      <c r="L1069" s="50"/>
      <c r="M1069" s="553"/>
      <c r="N1069" s="554"/>
      <c r="O1069" s="554"/>
      <c r="P1069" s="554"/>
      <c r="Q1069" s="555"/>
      <c r="R1069" s="525"/>
      <c r="S1069" s="525"/>
      <c r="T1069" s="525"/>
      <c r="U1069" s="525"/>
      <c r="V1069" s="525"/>
      <c r="W1069" s="525"/>
      <c r="X1069" s="525"/>
      <c r="Y1069" s="526"/>
      <c r="Z1069" s="526"/>
      <c r="AA1069" s="526"/>
      <c r="AB1069" s="526"/>
      <c r="AC1069" s="526"/>
      <c r="AD1069" s="21"/>
      <c r="AE1069" s="21"/>
      <c r="AF1069" s="21"/>
      <c r="AG1069" s="21"/>
      <c r="AH1069" s="21"/>
      <c r="AI1069" s="21"/>
      <c r="AJ1069" s="22"/>
      <c r="AK1069" s="474"/>
      <c r="AL1069" s="468"/>
      <c r="AM1069" s="468"/>
      <c r="AN1069" s="468"/>
      <c r="AO1069" s="468"/>
      <c r="AP1069" s="469"/>
    </row>
    <row r="1070" spans="2:42" ht="19.5" customHeight="1">
      <c r="B1070" s="540" t="s">
        <v>2</v>
      </c>
      <c r="C1070" s="541"/>
      <c r="D1070" s="541"/>
      <c r="E1070" s="71"/>
      <c r="F1070" s="66"/>
      <c r="G1070" s="66"/>
      <c r="H1070" s="66"/>
      <c r="I1070" s="66"/>
      <c r="J1070" s="66"/>
      <c r="K1070" s="66"/>
      <c r="L1070" s="67"/>
      <c r="M1070" s="542" t="s">
        <v>51</v>
      </c>
      <c r="N1070" s="543"/>
      <c r="O1070" s="543"/>
      <c r="P1070" s="543"/>
      <c r="Q1070" s="544"/>
      <c r="R1070" s="545"/>
      <c r="S1070" s="545"/>
      <c r="T1070" s="545"/>
      <c r="U1070" s="545"/>
      <c r="V1070" s="545"/>
      <c r="W1070" s="545"/>
      <c r="X1070" s="545"/>
      <c r="Y1070" s="546"/>
      <c r="Z1070" s="546"/>
      <c r="AA1070" s="546"/>
      <c r="AB1070" s="546"/>
      <c r="AC1070" s="546"/>
      <c r="AD1070" s="23"/>
      <c r="AE1070" s="23"/>
      <c r="AF1070" s="23"/>
      <c r="AG1070" s="23"/>
      <c r="AH1070" s="23"/>
      <c r="AI1070" s="23"/>
      <c r="AJ1070" s="24"/>
      <c r="AK1070" s="547"/>
      <c r="AL1070" s="527"/>
      <c r="AM1070" s="527"/>
      <c r="AN1070" s="527"/>
      <c r="AO1070" s="527"/>
      <c r="AP1070" s="528"/>
    </row>
    <row r="1071" spans="2:42" ht="12" customHeight="1">
      <c r="B1071" s="68" t="s">
        <v>17</v>
      </c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69"/>
      <c r="AD1071" s="9"/>
      <c r="AE1071" s="86"/>
      <c r="AF1071" s="86"/>
      <c r="AG1071" s="86"/>
      <c r="AH1071" s="86"/>
      <c r="AI1071" s="86"/>
      <c r="AJ1071" s="86"/>
      <c r="AK1071" s="86"/>
      <c r="AL1071" s="86"/>
      <c r="AM1071" s="86"/>
      <c r="AN1071" s="86"/>
      <c r="AO1071" s="86"/>
      <c r="AP1071" s="215"/>
    </row>
    <row r="1072" spans="2:42" ht="12" customHeight="1">
      <c r="B1072" s="11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12"/>
      <c r="AD1072" s="11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216"/>
    </row>
    <row r="1073" spans="2:42" ht="12" customHeight="1">
      <c r="B1073" s="1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12"/>
      <c r="AD1073" s="11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216"/>
    </row>
    <row r="1074" spans="2:42" ht="12" customHeight="1">
      <c r="B1074" s="11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12"/>
      <c r="AD1074" s="11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216"/>
    </row>
    <row r="1075" spans="2:42" ht="12" customHeight="1">
      <c r="B1075" s="1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12"/>
      <c r="AD1075" s="11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216"/>
    </row>
    <row r="1076" spans="2:42" ht="12" customHeight="1">
      <c r="B1076" s="11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  <c r="U1076" s="33"/>
      <c r="V1076" s="33"/>
      <c r="W1076" s="33"/>
      <c r="X1076" s="33"/>
      <c r="Y1076" s="33"/>
      <c r="Z1076" s="33"/>
      <c r="AA1076" s="33"/>
      <c r="AB1076" s="33"/>
      <c r="AC1076" s="12"/>
      <c r="AD1076" s="11"/>
      <c r="AE1076" s="4"/>
      <c r="AF1076" s="4"/>
      <c r="AG1076" s="4"/>
      <c r="AH1076" s="4"/>
      <c r="AI1076" s="4"/>
      <c r="AO1076" s="4"/>
      <c r="AP1076" s="216"/>
    </row>
    <row r="1077" spans="2:42" ht="12" customHeight="1">
      <c r="B1077" s="11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12"/>
      <c r="AD1077" s="11"/>
      <c r="AE1077" s="4"/>
      <c r="AF1077" s="4"/>
      <c r="AG1077" s="4"/>
      <c r="AH1077" s="4"/>
      <c r="AI1077" s="4"/>
      <c r="AO1077" s="4"/>
      <c r="AP1077" s="216"/>
    </row>
    <row r="1078" spans="2:42" ht="10.5">
      <c r="B1078" s="10"/>
      <c r="C1078" s="128"/>
      <c r="D1078" s="128"/>
      <c r="E1078" s="128"/>
      <c r="F1078" s="128"/>
      <c r="G1078" s="128"/>
      <c r="H1078" s="128"/>
      <c r="I1078" s="128"/>
      <c r="J1078" s="128"/>
      <c r="K1078" s="128"/>
      <c r="L1078" s="128"/>
      <c r="M1078" s="128"/>
      <c r="N1078" s="128"/>
      <c r="O1078" s="128"/>
      <c r="P1078" s="128"/>
      <c r="Q1078" s="128"/>
      <c r="R1078" s="128"/>
      <c r="S1078" s="128"/>
      <c r="T1078" s="128"/>
      <c r="U1078" s="128"/>
      <c r="V1078" s="128"/>
      <c r="W1078" s="128"/>
      <c r="X1078" s="128"/>
      <c r="Y1078" s="128"/>
      <c r="Z1078" s="128"/>
      <c r="AA1078" s="128"/>
      <c r="AB1078" s="128"/>
      <c r="AC1078" s="129"/>
      <c r="AD1078" s="11"/>
      <c r="AE1078" s="4"/>
      <c r="AF1078" s="4"/>
      <c r="AG1078" s="4"/>
      <c r="AH1078" s="4"/>
      <c r="AI1078" s="4"/>
      <c r="AO1078" s="209"/>
      <c r="AP1078" s="217"/>
    </row>
    <row r="1079" spans="2:42" ht="10.5">
      <c r="B1079" s="557" t="s">
        <v>33</v>
      </c>
      <c r="C1079" s="449"/>
      <c r="D1079" s="558"/>
      <c r="E1079" s="558"/>
      <c r="F1079" s="558"/>
      <c r="G1079" s="449" t="s">
        <v>34</v>
      </c>
      <c r="H1079" s="449"/>
      <c r="I1079" s="449"/>
      <c r="J1079" s="449" t="s">
        <v>34</v>
      </c>
      <c r="K1079" s="449"/>
      <c r="L1079" s="449"/>
      <c r="M1079" s="449" t="s">
        <v>35</v>
      </c>
      <c r="N1079" s="449"/>
      <c r="O1079" s="449"/>
      <c r="P1079" s="449"/>
      <c r="Q1079" s="449"/>
      <c r="R1079" s="449"/>
      <c r="S1079" s="449"/>
      <c r="T1079" s="449"/>
      <c r="U1079" s="449"/>
      <c r="V1079" s="449" t="s">
        <v>36</v>
      </c>
      <c r="W1079" s="449"/>
      <c r="X1079" s="449"/>
      <c r="Y1079" s="449" t="s">
        <v>37</v>
      </c>
      <c r="Z1079" s="449"/>
      <c r="AA1079" s="449"/>
      <c r="AB1079" s="449" t="s">
        <v>38</v>
      </c>
      <c r="AC1079" s="449"/>
      <c r="AD1079" s="449"/>
      <c r="AE1079" s="449" t="s">
        <v>39</v>
      </c>
      <c r="AF1079" s="449"/>
      <c r="AG1079" s="449"/>
      <c r="AH1079" s="449" t="s">
        <v>41</v>
      </c>
      <c r="AI1079" s="449"/>
      <c r="AJ1079" s="449"/>
      <c r="AK1079" s="449" t="s">
        <v>40</v>
      </c>
      <c r="AL1079" s="449"/>
      <c r="AM1079" s="449"/>
      <c r="AN1079" s="449" t="s">
        <v>66</v>
      </c>
      <c r="AO1079" s="449"/>
      <c r="AP1079" s="452"/>
    </row>
    <row r="1080" spans="2:42" ht="10.5">
      <c r="B1080" s="9"/>
      <c r="C1080" s="87"/>
      <c r="D1080" s="9"/>
      <c r="E1080" s="86"/>
      <c r="F1080" s="87"/>
      <c r="G1080" s="9"/>
      <c r="H1080" s="86"/>
      <c r="I1080" s="87"/>
      <c r="J1080" s="9"/>
      <c r="K1080" s="86"/>
      <c r="L1080" s="87"/>
      <c r="M1080" s="9"/>
      <c r="N1080" s="86"/>
      <c r="O1080" s="87"/>
      <c r="P1080" s="9"/>
      <c r="Q1080" s="86"/>
      <c r="R1080" s="87"/>
      <c r="S1080" s="9"/>
      <c r="T1080" s="86"/>
      <c r="U1080" s="87"/>
      <c r="V1080" s="9"/>
      <c r="W1080" s="86"/>
      <c r="X1080" s="87"/>
      <c r="Y1080" s="9"/>
      <c r="Z1080" s="86"/>
      <c r="AA1080" s="87"/>
      <c r="AB1080" s="9"/>
      <c r="AC1080" s="86"/>
      <c r="AD1080" s="87"/>
      <c r="AE1080" s="9"/>
      <c r="AF1080" s="86"/>
      <c r="AG1080" s="87"/>
      <c r="AH1080" s="9"/>
      <c r="AI1080" s="86"/>
      <c r="AJ1080" s="87"/>
      <c r="AK1080" s="9"/>
      <c r="AL1080" s="86"/>
      <c r="AM1080" s="87"/>
      <c r="AN1080" s="453">
        <f>AN1023+1</f>
        <v>19</v>
      </c>
      <c r="AO1080" s="454"/>
      <c r="AP1080" s="455"/>
    </row>
    <row r="1081" spans="2:42" ht="10.5">
      <c r="B1081" s="11"/>
      <c r="C1081" s="12"/>
      <c r="D1081" s="11"/>
      <c r="E1081" s="4"/>
      <c r="F1081" s="12"/>
      <c r="G1081" s="11"/>
      <c r="H1081" s="4"/>
      <c r="I1081" s="12"/>
      <c r="J1081" s="11"/>
      <c r="K1081" s="4"/>
      <c r="L1081" s="12"/>
      <c r="M1081" s="11"/>
      <c r="N1081" s="4"/>
      <c r="O1081" s="12"/>
      <c r="P1081" s="11"/>
      <c r="Q1081" s="4"/>
      <c r="R1081" s="12"/>
      <c r="S1081" s="11"/>
      <c r="T1081" s="4"/>
      <c r="U1081" s="12"/>
      <c r="V1081" s="11"/>
      <c r="W1081" s="4"/>
      <c r="X1081" s="12"/>
      <c r="Y1081" s="11"/>
      <c r="Z1081" s="4"/>
      <c r="AA1081" s="12"/>
      <c r="AB1081" s="11"/>
      <c r="AC1081" s="4"/>
      <c r="AD1081" s="12"/>
      <c r="AE1081" s="11"/>
      <c r="AF1081" s="4"/>
      <c r="AG1081" s="12"/>
      <c r="AH1081" s="11"/>
      <c r="AI1081" s="4"/>
      <c r="AJ1081" s="12"/>
      <c r="AK1081" s="11"/>
      <c r="AL1081" s="4"/>
      <c r="AM1081" s="12"/>
      <c r="AN1081" s="456"/>
      <c r="AO1081" s="457"/>
      <c r="AP1081" s="458"/>
    </row>
    <row r="1082" spans="2:42" ht="10.5">
      <c r="B1082" s="11"/>
      <c r="C1082" s="12"/>
      <c r="D1082" s="11"/>
      <c r="E1082" s="4"/>
      <c r="F1082" s="12"/>
      <c r="G1082" s="11"/>
      <c r="H1082" s="4"/>
      <c r="I1082" s="12"/>
      <c r="J1082" s="11"/>
      <c r="K1082" s="4"/>
      <c r="L1082" s="12"/>
      <c r="M1082" s="11"/>
      <c r="N1082" s="4"/>
      <c r="O1082" s="12"/>
      <c r="P1082" s="11"/>
      <c r="Q1082" s="4"/>
      <c r="R1082" s="12"/>
      <c r="S1082" s="11"/>
      <c r="T1082" s="4"/>
      <c r="U1082" s="12"/>
      <c r="V1082" s="11"/>
      <c r="W1082" s="4"/>
      <c r="X1082" s="12"/>
      <c r="Y1082" s="11"/>
      <c r="Z1082" s="4"/>
      <c r="AA1082" s="12"/>
      <c r="AB1082" s="11"/>
      <c r="AC1082" s="4"/>
      <c r="AD1082" s="12"/>
      <c r="AE1082" s="11"/>
      <c r="AF1082" s="4"/>
      <c r="AG1082" s="12"/>
      <c r="AH1082" s="11"/>
      <c r="AI1082" s="4"/>
      <c r="AJ1082" s="12"/>
      <c r="AK1082" s="11"/>
      <c r="AL1082" s="4"/>
      <c r="AM1082" s="12"/>
      <c r="AN1082" s="456"/>
      <c r="AO1082" s="457"/>
      <c r="AP1082" s="458"/>
    </row>
    <row r="1083" spans="2:42" ht="10.5">
      <c r="B1083" s="10"/>
      <c r="C1083" s="129"/>
      <c r="D1083" s="10"/>
      <c r="E1083" s="128"/>
      <c r="F1083" s="129"/>
      <c r="G1083" s="10"/>
      <c r="H1083" s="128"/>
      <c r="I1083" s="129"/>
      <c r="J1083" s="10"/>
      <c r="K1083" s="128"/>
      <c r="L1083" s="129"/>
      <c r="M1083" s="10"/>
      <c r="N1083" s="128"/>
      <c r="O1083" s="129"/>
      <c r="P1083" s="10"/>
      <c r="Q1083" s="128"/>
      <c r="R1083" s="129"/>
      <c r="S1083" s="10"/>
      <c r="T1083" s="128"/>
      <c r="U1083" s="129"/>
      <c r="V1083" s="10"/>
      <c r="W1083" s="128"/>
      <c r="X1083" s="129"/>
      <c r="Y1083" s="10"/>
      <c r="Z1083" s="128"/>
      <c r="AA1083" s="129"/>
      <c r="AB1083" s="10"/>
      <c r="AC1083" s="128"/>
      <c r="AD1083" s="129"/>
      <c r="AE1083" s="10"/>
      <c r="AF1083" s="128"/>
      <c r="AG1083" s="129"/>
      <c r="AH1083" s="10"/>
      <c r="AI1083" s="128"/>
      <c r="AJ1083" s="129"/>
      <c r="AK1083" s="10"/>
      <c r="AL1083" s="128"/>
      <c r="AM1083" s="129"/>
      <c r="AN1083" s="459"/>
      <c r="AO1083" s="460"/>
      <c r="AP1083" s="461"/>
    </row>
    <row r="1084" ht="12" customHeight="1"/>
    <row r="1085" spans="2:42" ht="12" customHeight="1">
      <c r="B1085" s="1" t="str">
        <f>+"-kwd-"&amp;E1096&amp;G1096&amp;I1096&amp;K1096&amp;M1096&amp;O1096&amp;Q1096&amp;"-"&amp;V1096&amp;X1096&amp;Z1096&amp;AB1096&amp;AD1096&amp;","&amp;U1088&amp;W1088&amp;Y1088&amp;AA1088&amp;AC1088&amp;AE1088&amp;AG1088&amp;","&amp;V1097&amp;","&amp;Y1111</f>
        <v>-kwd--,1234567,,0</v>
      </c>
      <c r="AJ1085" s="25" t="s">
        <v>67</v>
      </c>
      <c r="AK1085" s="26"/>
      <c r="AL1085" s="26"/>
      <c r="AM1085" s="26"/>
      <c r="AN1085" s="26"/>
      <c r="AO1085" s="26"/>
      <c r="AP1085" s="27"/>
    </row>
    <row r="1086" spans="36:42" ht="12" customHeight="1">
      <c r="AJ1086" s="487" t="s">
        <v>208</v>
      </c>
      <c r="AK1086" s="13"/>
      <c r="AL1086" s="13"/>
      <c r="AM1086" s="13"/>
      <c r="AN1086" s="13"/>
      <c r="AO1086" s="13"/>
      <c r="AP1086" s="28"/>
    </row>
    <row r="1087" spans="4:42" ht="12" customHeight="1" thickBot="1">
      <c r="D1087" s="607" t="s">
        <v>25</v>
      </c>
      <c r="E1087" s="607"/>
      <c r="F1087" s="607"/>
      <c r="G1087" s="607"/>
      <c r="H1087" s="607"/>
      <c r="I1087" s="607"/>
      <c r="J1087" s="607"/>
      <c r="K1087" s="607"/>
      <c r="L1087" s="607"/>
      <c r="AJ1087" s="488"/>
      <c r="AK1087" s="29"/>
      <c r="AL1087" s="29"/>
      <c r="AM1087" s="29"/>
      <c r="AN1087" s="29"/>
      <c r="AO1087" s="29"/>
      <c r="AP1087" s="30"/>
    </row>
    <row r="1088" spans="4:42" ht="21" customHeight="1" thickBot="1" thickTop="1">
      <c r="D1088" s="608"/>
      <c r="E1088" s="608"/>
      <c r="F1088" s="608"/>
      <c r="G1088" s="608"/>
      <c r="H1088" s="608"/>
      <c r="I1088" s="608"/>
      <c r="J1088" s="608"/>
      <c r="K1088" s="608"/>
      <c r="L1088" s="608"/>
      <c r="Q1088" s="609" t="s">
        <v>254</v>
      </c>
      <c r="R1088" s="610"/>
      <c r="S1088" s="610"/>
      <c r="T1088" s="611"/>
      <c r="U1088" s="612" t="str">
        <f>IF('基本情報入力欄'!$D$15="","",MID('基本情報入力欄'!$D$15,1,1))</f>
        <v>1</v>
      </c>
      <c r="V1088" s="600"/>
      <c r="W1088" s="599" t="str">
        <f>IF('基本情報入力欄'!$D$15="","",MID('基本情報入力欄'!$D$15,2,1))</f>
        <v>2</v>
      </c>
      <c r="X1088" s="600"/>
      <c r="Y1088" s="599" t="str">
        <f>IF('基本情報入力欄'!$D$15="","",MID('基本情報入力欄'!$D$15,3,1))</f>
        <v>3</v>
      </c>
      <c r="Z1088" s="600"/>
      <c r="AA1088" s="599" t="str">
        <f>IF('基本情報入力欄'!$D$15="","",MID('基本情報入力欄'!$D$15,4,1))</f>
        <v>4</v>
      </c>
      <c r="AB1088" s="600"/>
      <c r="AC1088" s="599" t="str">
        <f>IF('基本情報入力欄'!$D$15="","",MID('基本情報入力欄'!$D$15,5,1))</f>
        <v>5</v>
      </c>
      <c r="AD1088" s="600"/>
      <c r="AE1088" s="599" t="str">
        <f>IF('基本情報入力欄'!$D$15="","",MID('基本情報入力欄'!$D$15,6,1))</f>
        <v>6</v>
      </c>
      <c r="AF1088" s="600"/>
      <c r="AG1088" s="599" t="str">
        <f>IF('基本情報入力欄'!$D$15="","",MID('基本情報入力欄'!$D$15,7,1))</f>
        <v>7</v>
      </c>
      <c r="AH1088" s="643"/>
      <c r="AI1088" s="75" t="s">
        <v>15</v>
      </c>
      <c r="AJ1088" s="254"/>
      <c r="AK1088" s="254"/>
      <c r="AL1088" s="7"/>
      <c r="AM1088" s="535">
        <f>'基本情報入力欄'!$D$12</f>
        <v>42551</v>
      </c>
      <c r="AN1088" s="536"/>
      <c r="AO1088" s="536"/>
      <c r="AP1088" s="537"/>
    </row>
    <row r="1089" spans="2:42" ht="13.5" customHeight="1" thickTop="1">
      <c r="B1089" s="604" t="s">
        <v>110</v>
      </c>
      <c r="C1089" s="604"/>
      <c r="D1089" s="604"/>
      <c r="E1089" s="604"/>
      <c r="F1089" s="604"/>
      <c r="G1089" s="604"/>
      <c r="H1089" s="604"/>
      <c r="I1089" s="604"/>
      <c r="J1089" s="604"/>
      <c r="K1089" s="604"/>
      <c r="L1089" s="604"/>
      <c r="M1089" s="604"/>
      <c r="N1089" s="604"/>
      <c r="O1089" s="604"/>
      <c r="Q1089" s="605" t="s">
        <v>8</v>
      </c>
      <c r="R1089" s="606"/>
      <c r="S1089" s="606"/>
      <c r="T1089" s="5"/>
      <c r="U1089" s="200" t="str">
        <f>IF('基本情報入力欄'!$D$16="","",'基本情報入力欄'!$D$16)</f>
        <v>332-0012</v>
      </c>
      <c r="V1089" s="200"/>
      <c r="W1089" s="200"/>
      <c r="X1089" s="200"/>
      <c r="Y1089" s="200"/>
      <c r="Z1089" s="200"/>
      <c r="AA1089" s="200"/>
      <c r="AB1089" s="200"/>
      <c r="AC1089" s="200"/>
      <c r="AD1089" s="200"/>
      <c r="AE1089" s="200"/>
      <c r="AF1089" s="200"/>
      <c r="AG1089" s="200"/>
      <c r="AH1089" s="200"/>
      <c r="AI1089" s="200"/>
      <c r="AJ1089" s="200"/>
      <c r="AK1089" s="200"/>
      <c r="AL1089" s="200"/>
      <c r="AM1089" s="200"/>
      <c r="AN1089" s="200"/>
      <c r="AO1089" s="200"/>
      <c r="AP1089" s="202"/>
    </row>
    <row r="1090" spans="2:42" ht="12" customHeight="1">
      <c r="B1090" s="604"/>
      <c r="C1090" s="604"/>
      <c r="D1090" s="604"/>
      <c r="E1090" s="604"/>
      <c r="F1090" s="604"/>
      <c r="G1090" s="604"/>
      <c r="H1090" s="604"/>
      <c r="I1090" s="604"/>
      <c r="J1090" s="604"/>
      <c r="K1090" s="604"/>
      <c r="L1090" s="604"/>
      <c r="M1090" s="604"/>
      <c r="N1090" s="604"/>
      <c r="O1090" s="604"/>
      <c r="Q1090" s="450" t="s">
        <v>9</v>
      </c>
      <c r="R1090" s="451"/>
      <c r="S1090" s="451"/>
      <c r="T1090" s="4"/>
      <c r="U1090" s="201" t="str">
        <f>IF('基本情報入力欄'!$D$17="","",'基本情報入力欄'!$D$17)</f>
        <v>埼玉県川口市本町４－１１－６</v>
      </c>
      <c r="V1090" s="201"/>
      <c r="W1090" s="201"/>
      <c r="X1090" s="201"/>
      <c r="Y1090" s="201"/>
      <c r="Z1090" s="201"/>
      <c r="AA1090" s="201"/>
      <c r="AB1090" s="201"/>
      <c r="AC1090" s="201"/>
      <c r="AD1090" s="201"/>
      <c r="AE1090" s="201"/>
      <c r="AF1090" s="201"/>
      <c r="AG1090" s="201"/>
      <c r="AH1090" s="201"/>
      <c r="AI1090" s="201"/>
      <c r="AJ1090" s="201"/>
      <c r="AK1090" s="201"/>
      <c r="AL1090" s="201"/>
      <c r="AM1090" s="201"/>
      <c r="AN1090" s="201"/>
      <c r="AO1090" s="201"/>
      <c r="AP1090" s="203"/>
    </row>
    <row r="1091" spans="17:42" ht="12" customHeight="1">
      <c r="Q1091" s="450" t="s">
        <v>10</v>
      </c>
      <c r="R1091" s="451"/>
      <c r="S1091" s="451"/>
      <c r="T1091" s="4"/>
      <c r="U1091" s="293" t="str">
        <f>IF('基本情報入力欄'!$D$18="","",'基本情報入力欄'!$D$18)</f>
        <v>川口土木建築工業株式会社</v>
      </c>
      <c r="V1091" s="293"/>
      <c r="W1091" s="293"/>
      <c r="X1091" s="293"/>
      <c r="Y1091" s="293"/>
      <c r="Z1091" s="293"/>
      <c r="AA1091" s="293"/>
      <c r="AB1091" s="293"/>
      <c r="AC1091" s="293"/>
      <c r="AD1091" s="293"/>
      <c r="AE1091" s="293"/>
      <c r="AF1091" s="293"/>
      <c r="AG1091" s="293"/>
      <c r="AH1091" s="293"/>
      <c r="AI1091" s="293"/>
      <c r="AJ1091" s="293"/>
      <c r="AK1091" s="293"/>
      <c r="AL1091" s="293"/>
      <c r="AM1091" s="293"/>
      <c r="AN1091" s="201" t="s">
        <v>137</v>
      </c>
      <c r="AO1091" s="201"/>
      <c r="AP1091" s="203"/>
    </row>
    <row r="1092" spans="17:42" ht="12" customHeight="1">
      <c r="Q1092" s="450"/>
      <c r="R1092" s="451"/>
      <c r="S1092" s="451"/>
      <c r="T1092" s="4"/>
      <c r="U1092" s="293"/>
      <c r="V1092" s="293"/>
      <c r="W1092" s="293"/>
      <c r="X1092" s="293"/>
      <c r="Y1092" s="293"/>
      <c r="Z1092" s="293"/>
      <c r="AA1092" s="293"/>
      <c r="AB1092" s="293"/>
      <c r="AC1092" s="293"/>
      <c r="AD1092" s="293"/>
      <c r="AE1092" s="293"/>
      <c r="AF1092" s="293"/>
      <c r="AG1092" s="293"/>
      <c r="AH1092" s="293"/>
      <c r="AI1092" s="293"/>
      <c r="AJ1092" s="293"/>
      <c r="AK1092" s="293"/>
      <c r="AL1092" s="293"/>
      <c r="AM1092" s="293"/>
      <c r="AN1092" s="201"/>
      <c r="AO1092" s="201"/>
      <c r="AP1092" s="203"/>
    </row>
    <row r="1093" spans="2:42" ht="12" customHeight="1">
      <c r="B1093" s="91" t="s">
        <v>26</v>
      </c>
      <c r="Q1093" s="450" t="s">
        <v>11</v>
      </c>
      <c r="R1093" s="451"/>
      <c r="S1093" s="451"/>
      <c r="T1093" s="4"/>
      <c r="U1093" s="201" t="str">
        <f>IF('基本情報入力欄'!$D$19="","",'基本情報入力欄'!$D$19)</f>
        <v>代表太郎</v>
      </c>
      <c r="V1093" s="201"/>
      <c r="W1093" s="201"/>
      <c r="X1093" s="201"/>
      <c r="Y1093" s="201"/>
      <c r="Z1093" s="201"/>
      <c r="AA1093" s="201"/>
      <c r="AB1093" s="201"/>
      <c r="AC1093" s="201"/>
      <c r="AD1093" s="201"/>
      <c r="AE1093" s="201"/>
      <c r="AF1093" s="201"/>
      <c r="AG1093" s="201"/>
      <c r="AH1093" s="201"/>
      <c r="AI1093" s="201"/>
      <c r="AJ1093" s="201"/>
      <c r="AK1093" s="201"/>
      <c r="AL1093" s="201"/>
      <c r="AM1093" s="201"/>
      <c r="AN1093" s="201"/>
      <c r="AO1093" s="201"/>
      <c r="AP1093" s="203"/>
    </row>
    <row r="1094" spans="17:42" ht="12" customHeight="1">
      <c r="Q1094" s="450" t="s">
        <v>13</v>
      </c>
      <c r="R1094" s="451"/>
      <c r="S1094" s="451"/>
      <c r="T1094" s="4"/>
      <c r="U1094" s="201" t="str">
        <f>IF('基本情報入力欄'!$D$20="","",'基本情報入力欄'!$D$20)</f>
        <v>048-224-5111</v>
      </c>
      <c r="V1094" s="201"/>
      <c r="W1094" s="201"/>
      <c r="X1094" s="201"/>
      <c r="Y1094" s="201"/>
      <c r="Z1094" s="201"/>
      <c r="AA1094" s="489" t="s">
        <v>14</v>
      </c>
      <c r="AB1094" s="489"/>
      <c r="AC1094" s="489"/>
      <c r="AD1094" s="201"/>
      <c r="AE1094" s="201" t="str">
        <f>IF('基本情報入力欄'!$D$21="","",'基本情報入力欄'!$D$21)</f>
        <v>048-224-5118</v>
      </c>
      <c r="AF1094" s="201"/>
      <c r="AG1094" s="201"/>
      <c r="AH1094" s="201"/>
      <c r="AI1094" s="201"/>
      <c r="AJ1094" s="201"/>
      <c r="AK1094" s="201"/>
      <c r="AL1094" s="201"/>
      <c r="AM1094" s="201"/>
      <c r="AN1094" s="201"/>
      <c r="AO1094" s="201"/>
      <c r="AP1094" s="203"/>
    </row>
    <row r="1095" spans="2:42" ht="12" customHeight="1" thickBot="1">
      <c r="B1095" s="649" t="s">
        <v>261</v>
      </c>
      <c r="C1095" s="649"/>
      <c r="Q1095" s="450"/>
      <c r="R1095" s="451"/>
      <c r="S1095" s="451"/>
      <c r="T1095" s="4"/>
      <c r="U1095" s="201"/>
      <c r="V1095" s="201"/>
      <c r="W1095" s="201"/>
      <c r="X1095" s="201"/>
      <c r="Y1095" s="201"/>
      <c r="Z1095" s="201"/>
      <c r="AA1095" s="201"/>
      <c r="AB1095" s="201"/>
      <c r="AC1095" s="201"/>
      <c r="AD1095" s="201"/>
      <c r="AE1095" s="201"/>
      <c r="AF1095" s="201"/>
      <c r="AG1095" s="201"/>
      <c r="AH1095" s="201"/>
      <c r="AI1095" s="201"/>
      <c r="AJ1095" s="201"/>
      <c r="AK1095" s="201"/>
      <c r="AL1095" s="201"/>
      <c r="AM1095" s="201"/>
      <c r="AN1095" s="440" t="s">
        <v>210</v>
      </c>
      <c r="AO1095" s="440"/>
      <c r="AP1095" s="441"/>
    </row>
    <row r="1096" spans="2:42" ht="17.25" customHeight="1" thickTop="1">
      <c r="B1096" s="268">
        <f>IF('請求入力欄'!$D1094="","",MID('請求入力欄'!$D1094,1,1))</f>
      </c>
      <c r="C1096" s="269">
        <f>IF('請求入力欄'!$D1094="","",MID('請求入力欄'!$D1094,2,1))</f>
      </c>
      <c r="D1096" s="270">
        <f>IF('請求入力欄'!$D1094="","",MID('請求入力欄'!$D1094,3,1))</f>
      </c>
      <c r="E1096" s="603">
        <f>IF('請求入力欄'!$D1094="","",MID('請求入力欄'!$D1094,4,1))</f>
      </c>
      <c r="F1096" s="603"/>
      <c r="G1096" s="603">
        <f>IF('請求入力欄'!$D1094="","",MID('請求入力欄'!$D1094,5,1))</f>
      </c>
      <c r="H1096" s="603"/>
      <c r="I1096" s="603">
        <f>IF('請求入力欄'!$D1094="","",MID('請求入力欄'!$D1094,6,1))</f>
      </c>
      <c r="J1096" s="603"/>
      <c r="K1096" s="603">
        <f>IF('請求入力欄'!$D1094="","",MID('請求入力欄'!$D1094,7,1))</f>
      </c>
      <c r="L1096" s="603"/>
      <c r="M1096" s="603">
        <f>IF('請求入力欄'!$D1094="","",MID('請求入力欄'!$D1094,8,1))</f>
      </c>
      <c r="N1096" s="603"/>
      <c r="O1096" s="603">
        <f>IF('請求入力欄'!$D1094="","",MID('請求入力欄'!$D1094,9,1))</f>
      </c>
      <c r="P1096" s="603"/>
      <c r="Q1096" s="475">
        <f>IF('請求入力欄'!$D1094="","",MID('請求入力欄'!$D1094,10,1))</f>
      </c>
      <c r="R1096" s="476"/>
      <c r="S1096" s="92" t="s">
        <v>4</v>
      </c>
      <c r="T1096" s="131"/>
      <c r="U1096" s="49"/>
      <c r="V1096" s="516">
        <f>IF('請求入力欄'!$D1096="","",MID('請求入力欄'!$K1096,1,1))</f>
      </c>
      <c r="W1096" s="517"/>
      <c r="X1096" s="517">
        <f>IF('請求入力欄'!$D1096="","",MID('請求入力欄'!$K1096,2,1))</f>
      </c>
      <c r="Y1096" s="517"/>
      <c r="Z1096" s="517">
        <f>IF('請求入力欄'!$D1096="","",MID('請求入力欄'!$K1096,3,1))</f>
      </c>
      <c r="AA1096" s="517"/>
      <c r="AB1096" s="517">
        <f>IF('請求入力欄'!$D1096="","",MID('請求入力欄'!$K1096,4,1))</f>
      </c>
      <c r="AC1096" s="517"/>
      <c r="AD1096" s="517">
        <f>IF('請求入力欄'!$D1096="","",MID('請求入力欄'!$K1096,5,1))</f>
      </c>
      <c r="AE1096" s="518"/>
      <c r="AF1096" s="519" t="s">
        <v>0</v>
      </c>
      <c r="AG1096" s="520"/>
      <c r="AH1096" s="520"/>
      <c r="AI1096" s="521"/>
      <c r="AJ1096" s="462">
        <f>'請求入力欄'!O1121</f>
        <v>0</v>
      </c>
      <c r="AK1096" s="463"/>
      <c r="AL1096" s="463"/>
      <c r="AM1096" s="463"/>
      <c r="AN1096" s="463"/>
      <c r="AO1096" s="463"/>
      <c r="AP1096" s="464"/>
    </row>
    <row r="1097" spans="2:42" ht="17.25" customHeight="1">
      <c r="B1097" s="36" t="s">
        <v>5</v>
      </c>
      <c r="C1097" s="477">
        <f>'請求入力欄'!D1095</f>
        <v>0</v>
      </c>
      <c r="D1097" s="477"/>
      <c r="E1097" s="477"/>
      <c r="F1097" s="477"/>
      <c r="G1097" s="477"/>
      <c r="H1097" s="477"/>
      <c r="I1097" s="477"/>
      <c r="J1097" s="477"/>
      <c r="K1097" s="477"/>
      <c r="L1097" s="477"/>
      <c r="M1097" s="477"/>
      <c r="N1097" s="477"/>
      <c r="O1097" s="477"/>
      <c r="P1097" s="477"/>
      <c r="Q1097" s="477"/>
      <c r="R1097" s="478"/>
      <c r="S1097" s="481" t="s">
        <v>211</v>
      </c>
      <c r="T1097" s="482"/>
      <c r="U1097" s="483"/>
      <c r="V1097" s="638">
        <f>IF('請求入力欄'!D1097=0,"",'請求入力欄'!D1097)</f>
      </c>
      <c r="W1097" s="638"/>
      <c r="X1097" s="638"/>
      <c r="Y1097" s="638"/>
      <c r="Z1097" s="638"/>
      <c r="AA1097" s="638"/>
      <c r="AB1097" s="638"/>
      <c r="AC1097" s="638"/>
      <c r="AD1097" s="638"/>
      <c r="AE1097" s="639"/>
      <c r="AF1097" s="522" t="s">
        <v>1</v>
      </c>
      <c r="AG1097" s="523"/>
      <c r="AH1097" s="523"/>
      <c r="AI1097" s="524"/>
      <c r="AJ1097" s="501">
        <f>'請求入力欄'!D1108</f>
        <v>0</v>
      </c>
      <c r="AK1097" s="502"/>
      <c r="AL1097" s="502"/>
      <c r="AM1097" s="502"/>
      <c r="AN1097" s="502"/>
      <c r="AO1097" s="502"/>
      <c r="AP1097" s="503"/>
    </row>
    <row r="1098" spans="2:42" ht="10.5" customHeight="1">
      <c r="B1098" s="37"/>
      <c r="C1098" s="479"/>
      <c r="D1098" s="479"/>
      <c r="E1098" s="479"/>
      <c r="F1098" s="479"/>
      <c r="G1098" s="479"/>
      <c r="H1098" s="479"/>
      <c r="I1098" s="479"/>
      <c r="J1098" s="479"/>
      <c r="K1098" s="479"/>
      <c r="L1098" s="479"/>
      <c r="M1098" s="479"/>
      <c r="N1098" s="479"/>
      <c r="O1098" s="479"/>
      <c r="P1098" s="479"/>
      <c r="Q1098" s="479"/>
      <c r="R1098" s="480"/>
      <c r="S1098" s="484"/>
      <c r="T1098" s="485"/>
      <c r="U1098" s="486"/>
      <c r="V1098" s="640"/>
      <c r="W1098" s="640"/>
      <c r="X1098" s="640"/>
      <c r="Y1098" s="640"/>
      <c r="Z1098" s="640"/>
      <c r="AA1098" s="640"/>
      <c r="AB1098" s="640"/>
      <c r="AC1098" s="640"/>
      <c r="AD1098" s="640"/>
      <c r="AE1098" s="641"/>
      <c r="AF1098" s="635" t="s">
        <v>2</v>
      </c>
      <c r="AG1098" s="636"/>
      <c r="AH1098" s="636"/>
      <c r="AI1098" s="637"/>
      <c r="AJ1098" s="504">
        <f>SUM(AJ1096:AR1097)</f>
        <v>0</v>
      </c>
      <c r="AK1098" s="505"/>
      <c r="AL1098" s="505"/>
      <c r="AM1098" s="505"/>
      <c r="AN1098" s="505"/>
      <c r="AO1098" s="505"/>
      <c r="AP1098" s="506"/>
    </row>
    <row r="1099" spans="2:42" ht="6.75" customHeight="1">
      <c r="B1099" s="625" t="s">
        <v>23</v>
      </c>
      <c r="C1099" s="626"/>
      <c r="D1099" s="626"/>
      <c r="E1099" s="626"/>
      <c r="F1099" s="627"/>
      <c r="G1099" s="619">
        <f>'請求入力欄'!D1110</f>
        <v>0</v>
      </c>
      <c r="H1099" s="620"/>
      <c r="I1099" s="620"/>
      <c r="J1099" s="620"/>
      <c r="K1099" s="620"/>
      <c r="L1099" s="620"/>
      <c r="M1099" s="620"/>
      <c r="N1099" s="620"/>
      <c r="O1099" s="620"/>
      <c r="P1099" s="621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38"/>
      <c r="AD1099" s="631"/>
      <c r="AE1099" s="632"/>
      <c r="AF1099" s="635"/>
      <c r="AG1099" s="636"/>
      <c r="AH1099" s="636"/>
      <c r="AI1099" s="637"/>
      <c r="AJ1099" s="507"/>
      <c r="AK1099" s="508"/>
      <c r="AL1099" s="508"/>
      <c r="AM1099" s="508"/>
      <c r="AN1099" s="508"/>
      <c r="AO1099" s="508"/>
      <c r="AP1099" s="509"/>
    </row>
    <row r="1100" spans="2:42" ht="17.25" customHeight="1">
      <c r="B1100" s="625"/>
      <c r="C1100" s="628"/>
      <c r="D1100" s="628"/>
      <c r="E1100" s="628"/>
      <c r="F1100" s="629"/>
      <c r="G1100" s="622"/>
      <c r="H1100" s="623"/>
      <c r="I1100" s="623"/>
      <c r="J1100" s="623"/>
      <c r="K1100" s="623"/>
      <c r="L1100" s="623"/>
      <c r="M1100" s="623"/>
      <c r="N1100" s="623"/>
      <c r="O1100" s="623"/>
      <c r="P1100" s="624"/>
      <c r="Q1100" s="4"/>
      <c r="R1100" s="4"/>
      <c r="S1100" s="4"/>
      <c r="T1100" s="4" t="s">
        <v>22</v>
      </c>
      <c r="U1100" s="4"/>
      <c r="V1100" s="4"/>
      <c r="W1100" s="4"/>
      <c r="X1100" s="4"/>
      <c r="Y1100" s="642">
        <f>'請求入力欄'!L1108</f>
      </c>
      <c r="Z1100" s="642"/>
      <c r="AA1100" s="642"/>
      <c r="AB1100" s="4" t="s">
        <v>68</v>
      </c>
      <c r="AC1100" s="38"/>
      <c r="AD1100" s="633"/>
      <c r="AE1100" s="634"/>
      <c r="AF1100" s="522" t="s">
        <v>3</v>
      </c>
      <c r="AG1100" s="523"/>
      <c r="AH1100" s="523"/>
      <c r="AI1100" s="524"/>
      <c r="AJ1100" s="465">
        <f>IF(V1097="",0,V1097-AJ1098)</f>
        <v>0</v>
      </c>
      <c r="AK1100" s="466"/>
      <c r="AL1100" s="466"/>
      <c r="AM1100" s="466"/>
      <c r="AN1100" s="466"/>
      <c r="AO1100" s="466"/>
      <c r="AP1100" s="467"/>
    </row>
    <row r="1101" spans="2:42" ht="10.5">
      <c r="B1101" s="644" t="s">
        <v>21</v>
      </c>
      <c r="C1101" s="616"/>
      <c r="D1101" s="616"/>
      <c r="E1101" s="616" t="s">
        <v>20</v>
      </c>
      <c r="F1101" s="616"/>
      <c r="G1101" s="616"/>
      <c r="H1101" s="616"/>
      <c r="I1101" s="616"/>
      <c r="J1101" s="616"/>
      <c r="K1101" s="616"/>
      <c r="L1101" s="616"/>
      <c r="M1101" s="616"/>
      <c r="N1101" s="616"/>
      <c r="O1101" s="616"/>
      <c r="P1101" s="645"/>
      <c r="Q1101" s="646" t="s">
        <v>19</v>
      </c>
      <c r="R1101" s="647"/>
      <c r="S1101" s="647"/>
      <c r="T1101" s="647"/>
      <c r="U1101" s="648" t="s">
        <v>18</v>
      </c>
      <c r="V1101" s="648"/>
      <c r="W1101" s="648"/>
      <c r="X1101" s="648"/>
      <c r="Y1101" s="615" t="s">
        <v>16</v>
      </c>
      <c r="Z1101" s="616"/>
      <c r="AA1101" s="616"/>
      <c r="AB1101" s="617"/>
      <c r="AC1101" s="617"/>
      <c r="AD1101" s="617"/>
      <c r="AE1101" s="617"/>
      <c r="AF1101" s="616"/>
      <c r="AG1101" s="618"/>
      <c r="AH1101" s="192"/>
      <c r="AI1101" s="4" t="s">
        <v>17</v>
      </c>
      <c r="AJ1101" s="5"/>
      <c r="AK1101" s="5"/>
      <c r="AL1101" s="5"/>
      <c r="AM1101" s="5"/>
      <c r="AN1101" s="5"/>
      <c r="AO1101" s="5"/>
      <c r="AP1101" s="46"/>
    </row>
    <row r="1102" spans="2:42" ht="18" customHeight="1">
      <c r="B1102" s="592">
        <f>+IF('請求入力欄'!D1099="","",'請求入力欄'!D1099)</f>
      </c>
      <c r="C1102" s="593"/>
      <c r="D1102" s="594"/>
      <c r="E1102" s="204"/>
      <c r="F1102" s="601">
        <f>+IF('請求入力欄'!K1099="","",'請求入力欄'!K1099)</f>
      </c>
      <c r="G1102" s="601"/>
      <c r="H1102" s="601"/>
      <c r="I1102" s="601"/>
      <c r="J1102" s="601"/>
      <c r="K1102" s="601"/>
      <c r="L1102" s="601"/>
      <c r="M1102" s="601"/>
      <c r="N1102" s="601"/>
      <c r="O1102" s="601"/>
      <c r="P1102" s="205"/>
      <c r="Q1102" s="602">
        <f>+IF('請求入力欄'!L1099="","",'請求入力欄'!L1099)</f>
      </c>
      <c r="R1102" s="598"/>
      <c r="S1102" s="598"/>
      <c r="T1102" s="598"/>
      <c r="U1102" s="595">
        <f>+IF('請求入力欄'!M1099="","",'請求入力欄'!M1099)</f>
      </c>
      <c r="V1102" s="595"/>
      <c r="W1102" s="595"/>
      <c r="X1102" s="596"/>
      <c r="Y1102" s="548">
        <f>+IF('請求入力欄'!N1099="","",'請求入力欄'!N1099)</f>
      </c>
      <c r="Z1102" s="549"/>
      <c r="AA1102" s="549"/>
      <c r="AB1102" s="549"/>
      <c r="AC1102" s="549"/>
      <c r="AD1102" s="549"/>
      <c r="AE1102" s="549"/>
      <c r="AF1102" s="549"/>
      <c r="AG1102" s="550"/>
      <c r="AH1102" s="48"/>
      <c r="AI1102" s="127"/>
      <c r="AJ1102" s="127"/>
      <c r="AK1102" s="127"/>
      <c r="AL1102" s="127"/>
      <c r="AM1102" s="127"/>
      <c r="AN1102" s="127"/>
      <c r="AO1102" s="127"/>
      <c r="AP1102" s="47"/>
    </row>
    <row r="1103" spans="2:42" ht="18" customHeight="1">
      <c r="B1103" s="592">
        <f>+IF('請求入力欄'!D1100="","",'請求入力欄'!D1100)</f>
      </c>
      <c r="C1103" s="593"/>
      <c r="D1103" s="594"/>
      <c r="E1103" s="204"/>
      <c r="F1103" s="601">
        <f>+IF('請求入力欄'!K1100="","",'請求入力欄'!K1100)</f>
      </c>
      <c r="G1103" s="601"/>
      <c r="H1103" s="601"/>
      <c r="I1103" s="601"/>
      <c r="J1103" s="601"/>
      <c r="K1103" s="601"/>
      <c r="L1103" s="601"/>
      <c r="M1103" s="601"/>
      <c r="N1103" s="601"/>
      <c r="O1103" s="601"/>
      <c r="P1103" s="205"/>
      <c r="Q1103" s="597">
        <f>+IF('請求入力欄'!L1100="","",'請求入力欄'!L1100)</f>
      </c>
      <c r="R1103" s="598"/>
      <c r="S1103" s="598"/>
      <c r="T1103" s="598"/>
      <c r="U1103" s="595">
        <f>+IF('請求入力欄'!M1100="","",'請求入力欄'!M1100)</f>
      </c>
      <c r="V1103" s="595"/>
      <c r="W1103" s="595"/>
      <c r="X1103" s="596"/>
      <c r="Y1103" s="548">
        <f>+IF('請求入力欄'!N1100="","",'請求入力欄'!N1100)</f>
      </c>
      <c r="Z1103" s="549"/>
      <c r="AA1103" s="549"/>
      <c r="AB1103" s="549"/>
      <c r="AC1103" s="549"/>
      <c r="AD1103" s="549"/>
      <c r="AE1103" s="549"/>
      <c r="AF1103" s="549"/>
      <c r="AG1103" s="550"/>
      <c r="AH1103" s="48"/>
      <c r="AI1103" s="127"/>
      <c r="AJ1103" s="127"/>
      <c r="AK1103" s="127"/>
      <c r="AL1103" s="127"/>
      <c r="AM1103" s="127"/>
      <c r="AN1103" s="127"/>
      <c r="AO1103" s="127"/>
      <c r="AP1103" s="47"/>
    </row>
    <row r="1104" spans="2:42" ht="18" customHeight="1">
      <c r="B1104" s="592">
        <f>+IF('請求入力欄'!D1101="","",'請求入力欄'!D1101)</f>
      </c>
      <c r="C1104" s="593"/>
      <c r="D1104" s="594"/>
      <c r="E1104" s="204"/>
      <c r="F1104" s="601">
        <f>+IF('請求入力欄'!K1101="","",'請求入力欄'!K1101)</f>
      </c>
      <c r="G1104" s="601"/>
      <c r="H1104" s="601"/>
      <c r="I1104" s="601"/>
      <c r="J1104" s="601"/>
      <c r="K1104" s="601"/>
      <c r="L1104" s="601"/>
      <c r="M1104" s="601"/>
      <c r="N1104" s="601"/>
      <c r="O1104" s="601"/>
      <c r="P1104" s="205"/>
      <c r="Q1104" s="597">
        <f>+IF('請求入力欄'!L1101="","",'請求入力欄'!L1101)</f>
      </c>
      <c r="R1104" s="598"/>
      <c r="S1104" s="598"/>
      <c r="T1104" s="598"/>
      <c r="U1104" s="595">
        <f>+IF('請求入力欄'!M1101="","",'請求入力欄'!M1101)</f>
      </c>
      <c r="V1104" s="595"/>
      <c r="W1104" s="595"/>
      <c r="X1104" s="596"/>
      <c r="Y1104" s="548">
        <f>+IF('請求入力欄'!N1101="","",'請求入力欄'!N1101)</f>
      </c>
      <c r="Z1104" s="549"/>
      <c r="AA1104" s="549"/>
      <c r="AB1104" s="549"/>
      <c r="AC1104" s="549"/>
      <c r="AD1104" s="549"/>
      <c r="AE1104" s="549"/>
      <c r="AF1104" s="549"/>
      <c r="AG1104" s="550"/>
      <c r="AH1104" s="48"/>
      <c r="AI1104" s="127"/>
      <c r="AJ1104" s="127"/>
      <c r="AK1104" s="127"/>
      <c r="AL1104" s="127"/>
      <c r="AM1104" s="127"/>
      <c r="AN1104" s="127"/>
      <c r="AO1104" s="127"/>
      <c r="AP1104" s="47"/>
    </row>
    <row r="1105" spans="2:42" ht="18" customHeight="1">
      <c r="B1105" s="592">
        <f>+IF('請求入力欄'!D1102="","",'請求入力欄'!D1102)</f>
      </c>
      <c r="C1105" s="593"/>
      <c r="D1105" s="594"/>
      <c r="E1105" s="204"/>
      <c r="F1105" s="601">
        <f>+IF('請求入力欄'!K1102="","",'請求入力欄'!K1102)</f>
      </c>
      <c r="G1105" s="601"/>
      <c r="H1105" s="601"/>
      <c r="I1105" s="601"/>
      <c r="J1105" s="601"/>
      <c r="K1105" s="601"/>
      <c r="L1105" s="601"/>
      <c r="M1105" s="601"/>
      <c r="N1105" s="601"/>
      <c r="O1105" s="601"/>
      <c r="P1105" s="205"/>
      <c r="Q1105" s="597">
        <f>+IF('請求入力欄'!L1102="","",'請求入力欄'!L1102)</f>
      </c>
      <c r="R1105" s="598"/>
      <c r="S1105" s="598"/>
      <c r="T1105" s="598"/>
      <c r="U1105" s="595">
        <f>+IF('請求入力欄'!M1102="","",'請求入力欄'!M1102)</f>
      </c>
      <c r="V1105" s="595"/>
      <c r="W1105" s="595"/>
      <c r="X1105" s="596"/>
      <c r="Y1105" s="548">
        <f>+IF('請求入力欄'!N1102="","",'請求入力欄'!N1102)</f>
      </c>
      <c r="Z1105" s="549"/>
      <c r="AA1105" s="549"/>
      <c r="AB1105" s="549"/>
      <c r="AC1105" s="549"/>
      <c r="AD1105" s="549"/>
      <c r="AE1105" s="549"/>
      <c r="AF1105" s="549"/>
      <c r="AG1105" s="550"/>
      <c r="AH1105" s="48"/>
      <c r="AI1105" s="127"/>
      <c r="AJ1105" s="127"/>
      <c r="AK1105" s="127"/>
      <c r="AL1105" s="127"/>
      <c r="AM1105" s="127"/>
      <c r="AN1105" s="127"/>
      <c r="AO1105" s="127"/>
      <c r="AP1105" s="47"/>
    </row>
    <row r="1106" spans="2:42" ht="18" customHeight="1">
      <c r="B1106" s="592">
        <f>+IF('請求入力欄'!D1103="","",'請求入力欄'!D1103)</f>
      </c>
      <c r="C1106" s="593"/>
      <c r="D1106" s="594"/>
      <c r="E1106" s="204"/>
      <c r="F1106" s="601">
        <f>+IF('請求入力欄'!K1103="","",'請求入力欄'!K1103)</f>
      </c>
      <c r="G1106" s="601"/>
      <c r="H1106" s="601"/>
      <c r="I1106" s="601"/>
      <c r="J1106" s="601"/>
      <c r="K1106" s="601"/>
      <c r="L1106" s="601"/>
      <c r="M1106" s="601"/>
      <c r="N1106" s="601"/>
      <c r="O1106" s="601"/>
      <c r="P1106" s="205"/>
      <c r="Q1106" s="597">
        <f>+IF('請求入力欄'!L1103="","",'請求入力欄'!L1103)</f>
      </c>
      <c r="R1106" s="598"/>
      <c r="S1106" s="598"/>
      <c r="T1106" s="598"/>
      <c r="U1106" s="595">
        <f>+IF('請求入力欄'!M1103="","",'請求入力欄'!M1103)</f>
      </c>
      <c r="V1106" s="595"/>
      <c r="W1106" s="595"/>
      <c r="X1106" s="596"/>
      <c r="Y1106" s="548">
        <f>+IF('請求入力欄'!N1103="","",'請求入力欄'!N1103)</f>
      </c>
      <c r="Z1106" s="549"/>
      <c r="AA1106" s="549"/>
      <c r="AB1106" s="549"/>
      <c r="AC1106" s="549"/>
      <c r="AD1106" s="549"/>
      <c r="AE1106" s="549"/>
      <c r="AF1106" s="549"/>
      <c r="AG1106" s="550"/>
      <c r="AH1106" s="48"/>
      <c r="AI1106" s="127"/>
      <c r="AJ1106" s="127"/>
      <c r="AK1106" s="127"/>
      <c r="AL1106" s="127"/>
      <c r="AM1106" s="127"/>
      <c r="AN1106" s="127"/>
      <c r="AO1106" s="127"/>
      <c r="AP1106" s="47"/>
    </row>
    <row r="1107" spans="2:42" ht="18" customHeight="1">
      <c r="B1107" s="592">
        <f>+IF('請求入力欄'!D1104="","",'請求入力欄'!D1104)</f>
      </c>
      <c r="C1107" s="593"/>
      <c r="D1107" s="594"/>
      <c r="E1107" s="204"/>
      <c r="F1107" s="601">
        <f>+IF('請求入力欄'!K1104="","",'請求入力欄'!K1104)</f>
      </c>
      <c r="G1107" s="601"/>
      <c r="H1107" s="601"/>
      <c r="I1107" s="601"/>
      <c r="J1107" s="601"/>
      <c r="K1107" s="601"/>
      <c r="L1107" s="601"/>
      <c r="M1107" s="601"/>
      <c r="N1107" s="601"/>
      <c r="O1107" s="601"/>
      <c r="P1107" s="205"/>
      <c r="Q1107" s="597">
        <f>+IF('請求入力欄'!L1104="","",'請求入力欄'!L1104)</f>
      </c>
      <c r="R1107" s="598"/>
      <c r="S1107" s="598"/>
      <c r="T1107" s="598"/>
      <c r="U1107" s="595">
        <f>+IF('請求入力欄'!M1104="","",'請求入力欄'!M1104)</f>
      </c>
      <c r="V1107" s="595"/>
      <c r="W1107" s="595"/>
      <c r="X1107" s="596"/>
      <c r="Y1107" s="548">
        <f>+IF('請求入力欄'!N1104="","",'請求入力欄'!N1104)</f>
      </c>
      <c r="Z1107" s="549"/>
      <c r="AA1107" s="549"/>
      <c r="AB1107" s="549"/>
      <c r="AC1107" s="549"/>
      <c r="AD1107" s="549"/>
      <c r="AE1107" s="549"/>
      <c r="AF1107" s="549"/>
      <c r="AG1107" s="550"/>
      <c r="AH1107" s="48"/>
      <c r="AI1107" s="127"/>
      <c r="AJ1107" s="127"/>
      <c r="AK1107" s="127"/>
      <c r="AL1107" s="127"/>
      <c r="AM1107" s="127"/>
      <c r="AN1107" s="127"/>
      <c r="AO1107" s="127"/>
      <c r="AP1107" s="47"/>
    </row>
    <row r="1108" spans="2:42" ht="18" customHeight="1">
      <c r="B1108" s="592">
        <f>+IF('請求入力欄'!D1105="","",'請求入力欄'!D1105)</f>
      </c>
      <c r="C1108" s="593"/>
      <c r="D1108" s="594"/>
      <c r="E1108" s="204"/>
      <c r="F1108" s="601">
        <f>+IF('請求入力欄'!K1105="","",'請求入力欄'!K1105)</f>
      </c>
      <c r="G1108" s="601"/>
      <c r="H1108" s="601"/>
      <c r="I1108" s="601"/>
      <c r="J1108" s="601"/>
      <c r="K1108" s="601"/>
      <c r="L1108" s="601"/>
      <c r="M1108" s="601"/>
      <c r="N1108" s="601"/>
      <c r="O1108" s="601"/>
      <c r="P1108" s="205"/>
      <c r="Q1108" s="597">
        <f>+IF('請求入力欄'!L1105="","",'請求入力欄'!L1105)</f>
      </c>
      <c r="R1108" s="598"/>
      <c r="S1108" s="598"/>
      <c r="T1108" s="598"/>
      <c r="U1108" s="595">
        <f>+IF('請求入力欄'!M1105="","",'請求入力欄'!M1105)</f>
      </c>
      <c r="V1108" s="595"/>
      <c r="W1108" s="595"/>
      <c r="X1108" s="596"/>
      <c r="Y1108" s="548">
        <f>+IF('請求入力欄'!N1105="","",'請求入力欄'!N1105)</f>
      </c>
      <c r="Z1108" s="549"/>
      <c r="AA1108" s="549"/>
      <c r="AB1108" s="549"/>
      <c r="AC1108" s="549"/>
      <c r="AD1108" s="549"/>
      <c r="AE1108" s="549"/>
      <c r="AF1108" s="549"/>
      <c r="AG1108" s="550"/>
      <c r="AH1108" s="48"/>
      <c r="AI1108" s="127"/>
      <c r="AJ1108" s="127"/>
      <c r="AK1108" s="127"/>
      <c r="AL1108" s="127"/>
      <c r="AM1108" s="127"/>
      <c r="AN1108" s="127"/>
      <c r="AO1108" s="127"/>
      <c r="AP1108" s="47"/>
    </row>
    <row r="1109" spans="2:42" ht="18" customHeight="1">
      <c r="B1109" s="592">
        <f>+IF('請求入力欄'!D1106="","",'請求入力欄'!D1106)</f>
      </c>
      <c r="C1109" s="593"/>
      <c r="D1109" s="594"/>
      <c r="E1109" s="206"/>
      <c r="F1109" s="601">
        <f>+IF('請求入力欄'!K1106="","",'請求入力欄'!K1106)</f>
      </c>
      <c r="G1109" s="601"/>
      <c r="H1109" s="601"/>
      <c r="I1109" s="601"/>
      <c r="J1109" s="601"/>
      <c r="K1109" s="601"/>
      <c r="L1109" s="601"/>
      <c r="M1109" s="601"/>
      <c r="N1109" s="601"/>
      <c r="O1109" s="601"/>
      <c r="P1109" s="207"/>
      <c r="Q1109" s="597">
        <f>+IF('請求入力欄'!L1106="","",'請求入力欄'!L1106)</f>
      </c>
      <c r="R1109" s="598"/>
      <c r="S1109" s="598"/>
      <c r="T1109" s="598"/>
      <c r="U1109" s="595">
        <f>+IF('請求入力欄'!M1106="","",'請求入力欄'!M1106)</f>
      </c>
      <c r="V1109" s="595"/>
      <c r="W1109" s="595"/>
      <c r="X1109" s="596"/>
      <c r="Y1109" s="548">
        <f>+IF('請求入力欄'!N1106="","",'請求入力欄'!N1106)</f>
      </c>
      <c r="Z1109" s="549"/>
      <c r="AA1109" s="549"/>
      <c r="AB1109" s="549"/>
      <c r="AC1109" s="549"/>
      <c r="AD1109" s="549"/>
      <c r="AE1109" s="549"/>
      <c r="AF1109" s="549"/>
      <c r="AG1109" s="550"/>
      <c r="AH1109" s="54"/>
      <c r="AI1109" s="4"/>
      <c r="AJ1109" s="4"/>
      <c r="AK1109" s="4"/>
      <c r="AL1109" s="4"/>
      <c r="AM1109" s="4"/>
      <c r="AN1109" s="4"/>
      <c r="AO1109" s="4"/>
      <c r="AP1109" s="45"/>
    </row>
    <row r="1110" spans="2:42" ht="18" customHeight="1">
      <c r="B1110" s="592">
        <f>+IF('請求入力欄'!D1107="","",'請求入力欄'!D1107)</f>
      </c>
      <c r="C1110" s="593"/>
      <c r="D1110" s="594"/>
      <c r="E1110" s="204"/>
      <c r="F1110" s="601">
        <f>+IF('請求入力欄'!K1107="","",'請求入力欄'!K1107)</f>
      </c>
      <c r="G1110" s="601"/>
      <c r="H1110" s="601"/>
      <c r="I1110" s="601"/>
      <c r="J1110" s="601"/>
      <c r="K1110" s="601"/>
      <c r="L1110" s="601"/>
      <c r="M1110" s="601"/>
      <c r="N1110" s="601"/>
      <c r="O1110" s="601"/>
      <c r="P1110" s="205"/>
      <c r="Q1110" s="597">
        <f>+IF('請求入力欄'!L1107="","",'請求入力欄'!L1107)</f>
      </c>
      <c r="R1110" s="598"/>
      <c r="S1110" s="598"/>
      <c r="T1110" s="598"/>
      <c r="U1110" s="595">
        <f>+IF('請求入力欄'!M1107="","",'請求入力欄'!M1107)</f>
      </c>
      <c r="V1110" s="595"/>
      <c r="W1110" s="595"/>
      <c r="X1110" s="596"/>
      <c r="Y1110" s="548">
        <f>+IF('請求入力欄'!N1107="","",'請求入力欄'!N1107)</f>
      </c>
      <c r="Z1110" s="549"/>
      <c r="AA1110" s="549"/>
      <c r="AB1110" s="549"/>
      <c r="AC1110" s="549"/>
      <c r="AD1110" s="549"/>
      <c r="AE1110" s="549"/>
      <c r="AF1110" s="549"/>
      <c r="AG1110" s="550"/>
      <c r="AH1110" s="48"/>
      <c r="AI1110" s="127"/>
      <c r="AJ1110" s="127"/>
      <c r="AK1110" s="127"/>
      <c r="AL1110" s="127"/>
      <c r="AM1110" s="127"/>
      <c r="AN1110" s="127"/>
      <c r="AO1110" s="127"/>
      <c r="AP1110" s="47"/>
    </row>
    <row r="1111" spans="2:42" ht="26.25" customHeight="1">
      <c r="B1111" s="40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442" t="s">
        <v>248</v>
      </c>
      <c r="R1111" s="443"/>
      <c r="S1111" s="443"/>
      <c r="T1111" s="444"/>
      <c r="U1111" s="51" t="s">
        <v>2</v>
      </c>
      <c r="V1111" s="52"/>
      <c r="W1111" s="52"/>
      <c r="X1111" s="53"/>
      <c r="Y1111" s="490">
        <f>SUM(Y1102:AG1110)</f>
        <v>0</v>
      </c>
      <c r="Z1111" s="491"/>
      <c r="AA1111" s="491"/>
      <c r="AB1111" s="491"/>
      <c r="AC1111" s="491"/>
      <c r="AD1111" s="491"/>
      <c r="AE1111" s="491"/>
      <c r="AF1111" s="491"/>
      <c r="AG1111" s="492"/>
      <c r="AH1111" s="496" t="s">
        <v>32</v>
      </c>
      <c r="AI1111" s="496"/>
      <c r="AJ1111" s="496"/>
      <c r="AK1111" s="496"/>
      <c r="AL1111" s="496"/>
      <c r="AM1111" s="496"/>
      <c r="AN1111" s="496"/>
      <c r="AO1111" s="496"/>
      <c r="AP1111" s="497"/>
    </row>
    <row r="1112" spans="2:42" ht="26.25" customHeight="1" thickBot="1">
      <c r="B1112" s="41"/>
      <c r="C1112" s="42"/>
      <c r="D1112" s="42"/>
      <c r="E1112" s="42"/>
      <c r="F1112" s="42"/>
      <c r="G1112" s="42"/>
      <c r="H1112" s="42"/>
      <c r="I1112" s="42"/>
      <c r="J1112" s="42"/>
      <c r="K1112" s="42"/>
      <c r="L1112" s="42"/>
      <c r="M1112" s="4"/>
      <c r="N1112" s="4"/>
      <c r="O1112" s="4"/>
      <c r="P1112" s="4"/>
      <c r="Q1112" s="261"/>
      <c r="R1112" s="445">
        <f>'請求入力欄'!K1109</f>
        <v>0.08</v>
      </c>
      <c r="S1112" s="445"/>
      <c r="T1112" s="446"/>
      <c r="U1112" s="72" t="s">
        <v>29</v>
      </c>
      <c r="V1112" s="73"/>
      <c r="W1112" s="73"/>
      <c r="X1112" s="74"/>
      <c r="Y1112" s="493">
        <f>ROUNDDOWN(Y1111*R1112,0)</f>
        <v>0</v>
      </c>
      <c r="Z1112" s="494"/>
      <c r="AA1112" s="494"/>
      <c r="AB1112" s="494"/>
      <c r="AC1112" s="494"/>
      <c r="AD1112" s="494"/>
      <c r="AE1112" s="494"/>
      <c r="AF1112" s="494"/>
      <c r="AG1112" s="495"/>
      <c r="AH1112" s="498">
        <f>SUM(Y1111:AG1112)</f>
        <v>0</v>
      </c>
      <c r="AI1112" s="499"/>
      <c r="AJ1112" s="499"/>
      <c r="AK1112" s="499"/>
      <c r="AL1112" s="499"/>
      <c r="AM1112" s="499"/>
      <c r="AN1112" s="499"/>
      <c r="AO1112" s="499"/>
      <c r="AP1112" s="500"/>
    </row>
    <row r="1113" spans="2:42" ht="17.25" customHeight="1" thickTop="1">
      <c r="B1113" s="568" t="s">
        <v>27</v>
      </c>
      <c r="C1113" s="39"/>
      <c r="D1113" s="4"/>
      <c r="E1113" s="4"/>
      <c r="F1113" s="4"/>
      <c r="G1113" s="4"/>
      <c r="H1113" s="4"/>
      <c r="I1113" s="4"/>
      <c r="J1113" s="4"/>
      <c r="K1113" s="4"/>
      <c r="L1113" s="4"/>
      <c r="M1113" s="569" t="s">
        <v>28</v>
      </c>
      <c r="N1113" s="570"/>
      <c r="O1113" s="570"/>
      <c r="P1113" s="570"/>
      <c r="Q1113" s="570"/>
      <c r="R1113" s="570"/>
      <c r="S1113" s="570"/>
      <c r="T1113" s="570"/>
      <c r="U1113" s="570"/>
      <c r="V1113" s="570" t="s">
        <v>29</v>
      </c>
      <c r="W1113" s="570"/>
      <c r="X1113" s="570"/>
      <c r="Y1113" s="571"/>
      <c r="Z1113" s="571"/>
      <c r="AA1113" s="571"/>
      <c r="AB1113" s="571"/>
      <c r="AC1113" s="572"/>
      <c r="AD1113" s="573" t="s">
        <v>30</v>
      </c>
      <c r="AE1113" s="574"/>
      <c r="AF1113" s="574"/>
      <c r="AG1113" s="575"/>
      <c r="AH1113" s="44"/>
      <c r="AI1113" s="43"/>
      <c r="AJ1113" s="60"/>
      <c r="AK1113" s="132"/>
      <c r="AL1113" s="43"/>
      <c r="AM1113" s="60"/>
      <c r="AN1113" s="132"/>
      <c r="AO1113" s="59"/>
      <c r="AP1113" s="60"/>
    </row>
    <row r="1114" spans="2:42" ht="17.25" customHeight="1">
      <c r="B1114" s="568"/>
      <c r="C1114" s="14"/>
      <c r="D1114" s="6"/>
      <c r="E1114" s="6" t="s">
        <v>22</v>
      </c>
      <c r="F1114" s="6"/>
      <c r="G1114" s="6"/>
      <c r="H1114" s="6"/>
      <c r="I1114" s="6"/>
      <c r="J1114" s="6"/>
      <c r="K1114" s="6"/>
      <c r="L1114" s="6" t="s">
        <v>24</v>
      </c>
      <c r="M1114" s="576"/>
      <c r="N1114" s="447"/>
      <c r="O1114" s="512"/>
      <c r="P1114" s="514"/>
      <c r="Q1114" s="447"/>
      <c r="R1114" s="512"/>
      <c r="S1114" s="514"/>
      <c r="T1114" s="447"/>
      <c r="U1114" s="512"/>
      <c r="V1114" s="514"/>
      <c r="W1114" s="512"/>
      <c r="X1114" s="514"/>
      <c r="Y1114" s="447"/>
      <c r="Z1114" s="512"/>
      <c r="AA1114" s="514"/>
      <c r="AB1114" s="447"/>
      <c r="AC1114" s="533"/>
      <c r="AD1114" s="578" t="s">
        <v>31</v>
      </c>
      <c r="AE1114" s="579"/>
      <c r="AF1114" s="579"/>
      <c r="AG1114" s="580"/>
      <c r="AH1114" s="35"/>
      <c r="AI1114" s="79"/>
      <c r="AJ1114" s="61"/>
      <c r="AK1114" s="133"/>
      <c r="AL1114" s="79"/>
      <c r="AM1114" s="61"/>
      <c r="AN1114" s="133"/>
      <c r="AO1114" s="79"/>
      <c r="AP1114" s="61"/>
    </row>
    <row r="1115" spans="2:42" ht="17.25" customHeight="1" thickBot="1">
      <c r="B1115" s="568"/>
      <c r="C1115" s="126" t="s">
        <v>80</v>
      </c>
      <c r="D1115" s="5"/>
      <c r="E1115" s="5"/>
      <c r="F1115" s="5"/>
      <c r="G1115" s="5"/>
      <c r="H1115" s="5"/>
      <c r="I1115" s="5"/>
      <c r="J1115" s="5"/>
      <c r="K1115" s="5"/>
      <c r="L1115" s="5"/>
      <c r="M1115" s="577"/>
      <c r="N1115" s="448"/>
      <c r="O1115" s="513"/>
      <c r="P1115" s="515"/>
      <c r="Q1115" s="448"/>
      <c r="R1115" s="513"/>
      <c r="S1115" s="515"/>
      <c r="T1115" s="448"/>
      <c r="U1115" s="513"/>
      <c r="V1115" s="515"/>
      <c r="W1115" s="513"/>
      <c r="X1115" s="515"/>
      <c r="Y1115" s="448"/>
      <c r="Z1115" s="513"/>
      <c r="AA1115" s="515"/>
      <c r="AB1115" s="448"/>
      <c r="AC1115" s="534"/>
      <c r="AD1115" s="581" t="s">
        <v>2</v>
      </c>
      <c r="AE1115" s="582"/>
      <c r="AF1115" s="582"/>
      <c r="AG1115" s="583"/>
      <c r="AH1115" s="35"/>
      <c r="AI1115" s="79"/>
      <c r="AJ1115" s="61"/>
      <c r="AK1115" s="133"/>
      <c r="AL1115" s="79"/>
      <c r="AM1115" s="61"/>
      <c r="AN1115" s="133"/>
      <c r="AO1115" s="79"/>
      <c r="AP1115" s="61"/>
    </row>
    <row r="1116" spans="2:42" ht="17.25" customHeight="1">
      <c r="B1116" s="568"/>
      <c r="C1116" s="34"/>
      <c r="D1116" s="4"/>
      <c r="E1116" s="4"/>
      <c r="F1116" s="4"/>
      <c r="G1116" s="4"/>
      <c r="H1116" s="4"/>
      <c r="I1116" s="4"/>
      <c r="J1116" s="4"/>
      <c r="K1116" s="4"/>
      <c r="L1116" s="55"/>
      <c r="M1116" s="584" t="s">
        <v>42</v>
      </c>
      <c r="N1116" s="585"/>
      <c r="O1116" s="585"/>
      <c r="P1116" s="585"/>
      <c r="Q1116" s="586" t="s">
        <v>43</v>
      </c>
      <c r="R1116" s="587"/>
      <c r="S1116" s="587"/>
      <c r="T1116" s="587"/>
      <c r="U1116" s="588" t="s">
        <v>52</v>
      </c>
      <c r="V1116" s="587"/>
      <c r="W1116" s="587"/>
      <c r="X1116" s="587"/>
      <c r="Y1116" s="587"/>
      <c r="Z1116" s="587"/>
      <c r="AA1116" s="587"/>
      <c r="AB1116" s="587"/>
      <c r="AC1116" s="587"/>
      <c r="AD1116" s="589" t="s">
        <v>3</v>
      </c>
      <c r="AE1116" s="590"/>
      <c r="AF1116" s="590"/>
      <c r="AG1116" s="591"/>
      <c r="AH1116" s="58"/>
      <c r="AI1116" s="57"/>
      <c r="AJ1116" s="62"/>
      <c r="AK1116" s="134"/>
      <c r="AL1116" s="57"/>
      <c r="AM1116" s="62"/>
      <c r="AN1116" s="134"/>
      <c r="AO1116" s="57"/>
      <c r="AP1116" s="62"/>
    </row>
    <row r="1117" spans="2:42" ht="19.5" customHeight="1">
      <c r="B1117" s="563" t="s">
        <v>21</v>
      </c>
      <c r="C1117" s="564"/>
      <c r="D1117" s="565"/>
      <c r="E1117" s="551" t="s">
        <v>16</v>
      </c>
      <c r="F1117" s="552"/>
      <c r="G1117" s="552"/>
      <c r="H1117" s="552"/>
      <c r="I1117" s="552"/>
      <c r="J1117" s="552"/>
      <c r="K1117" s="552"/>
      <c r="L1117" s="552"/>
      <c r="M1117" s="553" t="s">
        <v>44</v>
      </c>
      <c r="N1117" s="554"/>
      <c r="O1117" s="554"/>
      <c r="P1117" s="554"/>
      <c r="Q1117" s="555"/>
      <c r="R1117" s="525"/>
      <c r="S1117" s="525"/>
      <c r="T1117" s="525"/>
      <c r="U1117" s="559" t="s">
        <v>53</v>
      </c>
      <c r="V1117" s="525"/>
      <c r="W1117" s="525"/>
      <c r="X1117" s="525"/>
      <c r="Y1117" s="510"/>
      <c r="Z1117" s="511"/>
      <c r="AA1117" s="511"/>
      <c r="AB1117" s="511"/>
      <c r="AC1117" s="511"/>
      <c r="AD1117" s="529">
        <v>4120</v>
      </c>
      <c r="AE1117" s="530"/>
      <c r="AF1117" s="530"/>
      <c r="AG1117" s="531" t="s">
        <v>60</v>
      </c>
      <c r="AH1117" s="531"/>
      <c r="AI1117" s="531"/>
      <c r="AJ1117" s="532"/>
      <c r="AK1117" s="56"/>
      <c r="AL1117" s="33"/>
      <c r="AM1117" s="33"/>
      <c r="AN1117" s="33"/>
      <c r="AO1117" s="33"/>
      <c r="AP1117" s="63"/>
    </row>
    <row r="1118" spans="2:42" ht="19.5" customHeight="1">
      <c r="B1118" s="551"/>
      <c r="C1118" s="552"/>
      <c r="D1118" s="552"/>
      <c r="E1118" s="70"/>
      <c r="F1118" s="130"/>
      <c r="G1118" s="130"/>
      <c r="H1118" s="130"/>
      <c r="I1118" s="130"/>
      <c r="J1118" s="130"/>
      <c r="K1118" s="130"/>
      <c r="L1118" s="50"/>
      <c r="M1118" s="553" t="s">
        <v>45</v>
      </c>
      <c r="N1118" s="554"/>
      <c r="O1118" s="554"/>
      <c r="P1118" s="554"/>
      <c r="Q1118" s="555"/>
      <c r="R1118" s="525"/>
      <c r="S1118" s="525"/>
      <c r="T1118" s="525"/>
      <c r="U1118" s="559" t="s">
        <v>54</v>
      </c>
      <c r="V1118" s="525"/>
      <c r="W1118" s="525"/>
      <c r="X1118" s="525"/>
      <c r="Y1118" s="510"/>
      <c r="Z1118" s="511"/>
      <c r="AA1118" s="511"/>
      <c r="AB1118" s="511"/>
      <c r="AC1118" s="511"/>
      <c r="AD1118" s="538">
        <v>4140</v>
      </c>
      <c r="AE1118" s="539"/>
      <c r="AF1118" s="539"/>
      <c r="AG1118" s="470" t="s">
        <v>61</v>
      </c>
      <c r="AH1118" s="470"/>
      <c r="AI1118" s="470"/>
      <c r="AJ1118" s="471"/>
      <c r="AK1118" s="15"/>
      <c r="AL1118" s="16"/>
      <c r="AM1118" s="16"/>
      <c r="AN1118" s="16"/>
      <c r="AO1118" s="16"/>
      <c r="AP1118" s="64"/>
    </row>
    <row r="1119" spans="2:42" ht="19.5" customHeight="1">
      <c r="B1119" s="551"/>
      <c r="C1119" s="552"/>
      <c r="D1119" s="552"/>
      <c r="E1119" s="70"/>
      <c r="F1119" s="130"/>
      <c r="G1119" s="130"/>
      <c r="H1119" s="130"/>
      <c r="I1119" s="130"/>
      <c r="J1119" s="130"/>
      <c r="K1119" s="130"/>
      <c r="L1119" s="50"/>
      <c r="M1119" s="553" t="s">
        <v>46</v>
      </c>
      <c r="N1119" s="554"/>
      <c r="O1119" s="554"/>
      <c r="P1119" s="554"/>
      <c r="Q1119" s="555"/>
      <c r="R1119" s="525"/>
      <c r="S1119" s="525"/>
      <c r="T1119" s="525"/>
      <c r="U1119" s="559" t="s">
        <v>55</v>
      </c>
      <c r="V1119" s="525"/>
      <c r="W1119" s="525"/>
      <c r="X1119" s="525"/>
      <c r="Y1119" s="510"/>
      <c r="Z1119" s="511"/>
      <c r="AA1119" s="511"/>
      <c r="AB1119" s="511"/>
      <c r="AC1119" s="511"/>
      <c r="AD1119" s="566">
        <v>4150</v>
      </c>
      <c r="AE1119" s="567"/>
      <c r="AF1119" s="567"/>
      <c r="AG1119" s="472" t="s">
        <v>62</v>
      </c>
      <c r="AH1119" s="472"/>
      <c r="AI1119" s="472"/>
      <c r="AJ1119" s="473"/>
      <c r="AK1119" s="17"/>
      <c r="AL1119" s="18"/>
      <c r="AM1119" s="18"/>
      <c r="AN1119" s="18"/>
      <c r="AO1119" s="18"/>
      <c r="AP1119" s="65"/>
    </row>
    <row r="1120" spans="2:42" ht="19.5" customHeight="1">
      <c r="B1120" s="551"/>
      <c r="C1120" s="552"/>
      <c r="D1120" s="552"/>
      <c r="E1120" s="70"/>
      <c r="F1120" s="130"/>
      <c r="G1120" s="130"/>
      <c r="H1120" s="130"/>
      <c r="I1120" s="130"/>
      <c r="J1120" s="130"/>
      <c r="K1120" s="130"/>
      <c r="L1120" s="50"/>
      <c r="M1120" s="553" t="s">
        <v>47</v>
      </c>
      <c r="N1120" s="554"/>
      <c r="O1120" s="554"/>
      <c r="P1120" s="554"/>
      <c r="Q1120" s="555"/>
      <c r="R1120" s="525"/>
      <c r="S1120" s="525"/>
      <c r="T1120" s="525"/>
      <c r="U1120" s="559" t="s">
        <v>56</v>
      </c>
      <c r="V1120" s="525"/>
      <c r="W1120" s="525"/>
      <c r="X1120" s="525"/>
      <c r="Y1120" s="526"/>
      <c r="Z1120" s="526"/>
      <c r="AA1120" s="526"/>
      <c r="AB1120" s="526"/>
      <c r="AC1120" s="526"/>
      <c r="AD1120" s="19"/>
      <c r="AE1120" s="19"/>
      <c r="AF1120" s="19"/>
      <c r="AG1120" s="19"/>
      <c r="AH1120" s="19"/>
      <c r="AI1120" s="19"/>
      <c r="AJ1120" s="20"/>
      <c r="AK1120" s="560" t="s">
        <v>63</v>
      </c>
      <c r="AL1120" s="561"/>
      <c r="AM1120" s="561" t="s">
        <v>64</v>
      </c>
      <c r="AN1120" s="561"/>
      <c r="AO1120" s="561" t="s">
        <v>65</v>
      </c>
      <c r="AP1120" s="562"/>
    </row>
    <row r="1121" spans="2:42" ht="19.5" customHeight="1">
      <c r="B1121" s="551"/>
      <c r="C1121" s="552"/>
      <c r="D1121" s="552"/>
      <c r="E1121" s="70"/>
      <c r="F1121" s="130"/>
      <c r="G1121" s="130"/>
      <c r="H1121" s="130"/>
      <c r="I1121" s="130"/>
      <c r="J1121" s="130"/>
      <c r="K1121" s="130"/>
      <c r="L1121" s="50"/>
      <c r="M1121" s="553" t="s">
        <v>48</v>
      </c>
      <c r="N1121" s="554"/>
      <c r="O1121" s="554"/>
      <c r="P1121" s="554"/>
      <c r="Q1121" s="555"/>
      <c r="R1121" s="525"/>
      <c r="S1121" s="525"/>
      <c r="T1121" s="525"/>
      <c r="U1121" s="559" t="s">
        <v>57</v>
      </c>
      <c r="V1121" s="525"/>
      <c r="W1121" s="525"/>
      <c r="X1121" s="525"/>
      <c r="Y1121" s="526"/>
      <c r="Z1121" s="526"/>
      <c r="AA1121" s="526"/>
      <c r="AB1121" s="526"/>
      <c r="AC1121" s="526"/>
      <c r="AD1121" s="21"/>
      <c r="AE1121" s="21"/>
      <c r="AF1121" s="21"/>
      <c r="AG1121" s="21"/>
      <c r="AH1121" s="21"/>
      <c r="AI1121" s="21"/>
      <c r="AJ1121" s="22"/>
      <c r="AK1121" s="474">
        <v>0</v>
      </c>
      <c r="AL1121" s="468"/>
      <c r="AM1121" s="468">
        <v>4</v>
      </c>
      <c r="AN1121" s="468"/>
      <c r="AO1121" s="468">
        <v>0</v>
      </c>
      <c r="AP1121" s="469"/>
    </row>
    <row r="1122" spans="2:42" ht="19.5" customHeight="1">
      <c r="B1122" s="551"/>
      <c r="C1122" s="552"/>
      <c r="D1122" s="552"/>
      <c r="E1122" s="70"/>
      <c r="F1122" s="130"/>
      <c r="G1122" s="130"/>
      <c r="H1122" s="130"/>
      <c r="I1122" s="130"/>
      <c r="J1122" s="130"/>
      <c r="K1122" s="130"/>
      <c r="L1122" s="50"/>
      <c r="M1122" s="553" t="s">
        <v>49</v>
      </c>
      <c r="N1122" s="554"/>
      <c r="O1122" s="554"/>
      <c r="P1122" s="554"/>
      <c r="Q1122" s="555"/>
      <c r="R1122" s="525"/>
      <c r="S1122" s="525"/>
      <c r="T1122" s="525"/>
      <c r="U1122" s="559" t="s">
        <v>58</v>
      </c>
      <c r="V1122" s="525"/>
      <c r="W1122" s="525"/>
      <c r="X1122" s="525"/>
      <c r="Y1122" s="526"/>
      <c r="Z1122" s="526"/>
      <c r="AA1122" s="526"/>
      <c r="AB1122" s="526"/>
      <c r="AC1122" s="526"/>
      <c r="AD1122" s="21"/>
      <c r="AE1122" s="21"/>
      <c r="AF1122" s="21"/>
      <c r="AG1122" s="21"/>
      <c r="AH1122" s="21"/>
      <c r="AI1122" s="21"/>
      <c r="AJ1122" s="22"/>
      <c r="AK1122" s="474">
        <v>1</v>
      </c>
      <c r="AL1122" s="468"/>
      <c r="AM1122" s="468">
        <v>6</v>
      </c>
      <c r="AN1122" s="468"/>
      <c r="AO1122" s="468">
        <v>1</v>
      </c>
      <c r="AP1122" s="469"/>
    </row>
    <row r="1123" spans="2:42" ht="19.5" customHeight="1">
      <c r="B1123" s="551"/>
      <c r="C1123" s="552"/>
      <c r="D1123" s="552"/>
      <c r="E1123" s="70"/>
      <c r="F1123" s="130"/>
      <c r="G1123" s="130"/>
      <c r="H1123" s="130"/>
      <c r="I1123" s="130"/>
      <c r="J1123" s="130"/>
      <c r="K1123" s="130"/>
      <c r="L1123" s="50"/>
      <c r="M1123" s="553" t="s">
        <v>258</v>
      </c>
      <c r="N1123" s="554"/>
      <c r="O1123" s="554"/>
      <c r="P1123" s="554"/>
      <c r="Q1123" s="555"/>
      <c r="R1123" s="525"/>
      <c r="S1123" s="525"/>
      <c r="T1123" s="525"/>
      <c r="U1123" s="559" t="s">
        <v>59</v>
      </c>
      <c r="V1123" s="525"/>
      <c r="W1123" s="525"/>
      <c r="X1123" s="525"/>
      <c r="Y1123" s="526"/>
      <c r="Z1123" s="526"/>
      <c r="AA1123" s="526"/>
      <c r="AB1123" s="526"/>
      <c r="AC1123" s="526"/>
      <c r="AD1123" s="21"/>
      <c r="AE1123" s="21"/>
      <c r="AF1123" s="21"/>
      <c r="AG1123" s="21"/>
      <c r="AH1123" s="21"/>
      <c r="AI1123" s="21"/>
      <c r="AJ1123" s="22"/>
      <c r="AK1123" s="474">
        <v>2</v>
      </c>
      <c r="AL1123" s="468"/>
      <c r="AM1123" s="468">
        <v>7</v>
      </c>
      <c r="AN1123" s="468"/>
      <c r="AO1123" s="468">
        <v>2</v>
      </c>
      <c r="AP1123" s="469"/>
    </row>
    <row r="1124" spans="2:42" ht="19.5" customHeight="1">
      <c r="B1124" s="551"/>
      <c r="C1124" s="552"/>
      <c r="D1124" s="552"/>
      <c r="E1124" s="70"/>
      <c r="F1124" s="130"/>
      <c r="G1124" s="130"/>
      <c r="H1124" s="130"/>
      <c r="I1124" s="130"/>
      <c r="J1124" s="130"/>
      <c r="K1124" s="130"/>
      <c r="L1124" s="50"/>
      <c r="M1124" s="553" t="s">
        <v>50</v>
      </c>
      <c r="N1124" s="554"/>
      <c r="O1124" s="554"/>
      <c r="P1124" s="554"/>
      <c r="Q1124" s="555"/>
      <c r="R1124" s="525"/>
      <c r="S1124" s="525"/>
      <c r="T1124" s="525"/>
      <c r="U1124" s="525"/>
      <c r="V1124" s="525"/>
      <c r="W1124" s="525"/>
      <c r="X1124" s="525"/>
      <c r="Y1124" s="526"/>
      <c r="Z1124" s="526"/>
      <c r="AA1124" s="526"/>
      <c r="AB1124" s="526"/>
      <c r="AC1124" s="526"/>
      <c r="AD1124" s="21"/>
      <c r="AE1124" s="21"/>
      <c r="AF1124" s="21"/>
      <c r="AG1124" s="21"/>
      <c r="AH1124" s="21"/>
      <c r="AI1124" s="21"/>
      <c r="AJ1124" s="22"/>
      <c r="AK1124" s="474"/>
      <c r="AL1124" s="468"/>
      <c r="AM1124" s="468"/>
      <c r="AN1124" s="468"/>
      <c r="AO1124" s="468">
        <v>4</v>
      </c>
      <c r="AP1124" s="469"/>
    </row>
    <row r="1125" spans="2:42" ht="19.5" customHeight="1">
      <c r="B1125" s="551"/>
      <c r="C1125" s="552"/>
      <c r="D1125" s="552"/>
      <c r="E1125" s="70"/>
      <c r="F1125" s="130"/>
      <c r="G1125" s="130"/>
      <c r="H1125" s="130"/>
      <c r="I1125" s="130"/>
      <c r="J1125" s="130"/>
      <c r="K1125" s="130"/>
      <c r="L1125" s="50"/>
      <c r="M1125" s="556"/>
      <c r="N1125" s="554"/>
      <c r="O1125" s="554"/>
      <c r="P1125" s="554"/>
      <c r="Q1125" s="555"/>
      <c r="R1125" s="525"/>
      <c r="S1125" s="525"/>
      <c r="T1125" s="525"/>
      <c r="U1125" s="525"/>
      <c r="V1125" s="525"/>
      <c r="W1125" s="525"/>
      <c r="X1125" s="525"/>
      <c r="Y1125" s="526"/>
      <c r="Z1125" s="526"/>
      <c r="AA1125" s="526"/>
      <c r="AB1125" s="526"/>
      <c r="AC1125" s="526"/>
      <c r="AD1125" s="21"/>
      <c r="AE1125" s="21"/>
      <c r="AF1125" s="21"/>
      <c r="AG1125" s="21"/>
      <c r="AH1125" s="21"/>
      <c r="AI1125" s="21"/>
      <c r="AJ1125" s="22"/>
      <c r="AK1125" s="474"/>
      <c r="AL1125" s="468"/>
      <c r="AM1125" s="468"/>
      <c r="AN1125" s="468"/>
      <c r="AO1125" s="468">
        <v>5</v>
      </c>
      <c r="AP1125" s="469"/>
    </row>
    <row r="1126" spans="2:42" ht="19.5" customHeight="1">
      <c r="B1126" s="551"/>
      <c r="C1126" s="552"/>
      <c r="D1126" s="552"/>
      <c r="E1126" s="70"/>
      <c r="F1126" s="130"/>
      <c r="G1126" s="130"/>
      <c r="H1126" s="130"/>
      <c r="I1126" s="130"/>
      <c r="J1126" s="130"/>
      <c r="K1126" s="130"/>
      <c r="L1126" s="50"/>
      <c r="M1126" s="553"/>
      <c r="N1126" s="554"/>
      <c r="O1126" s="554"/>
      <c r="P1126" s="554"/>
      <c r="Q1126" s="555"/>
      <c r="R1126" s="525"/>
      <c r="S1126" s="525"/>
      <c r="T1126" s="525"/>
      <c r="U1126" s="525"/>
      <c r="V1126" s="525"/>
      <c r="W1126" s="525"/>
      <c r="X1126" s="525"/>
      <c r="Y1126" s="526"/>
      <c r="Z1126" s="526"/>
      <c r="AA1126" s="526"/>
      <c r="AB1126" s="526"/>
      <c r="AC1126" s="526"/>
      <c r="AD1126" s="21"/>
      <c r="AE1126" s="21"/>
      <c r="AF1126" s="21"/>
      <c r="AG1126" s="21"/>
      <c r="AH1126" s="21"/>
      <c r="AI1126" s="21"/>
      <c r="AJ1126" s="22"/>
      <c r="AK1126" s="474"/>
      <c r="AL1126" s="468"/>
      <c r="AM1126" s="468"/>
      <c r="AN1126" s="468"/>
      <c r="AO1126" s="468"/>
      <c r="AP1126" s="469"/>
    </row>
    <row r="1127" spans="2:42" ht="19.5" customHeight="1">
      <c r="B1127" s="540" t="s">
        <v>2</v>
      </c>
      <c r="C1127" s="541"/>
      <c r="D1127" s="541"/>
      <c r="E1127" s="71"/>
      <c r="F1127" s="66"/>
      <c r="G1127" s="66"/>
      <c r="H1127" s="66"/>
      <c r="I1127" s="66"/>
      <c r="J1127" s="66"/>
      <c r="K1127" s="66"/>
      <c r="L1127" s="67"/>
      <c r="M1127" s="542" t="s">
        <v>51</v>
      </c>
      <c r="N1127" s="543"/>
      <c r="O1127" s="543"/>
      <c r="P1127" s="543"/>
      <c r="Q1127" s="544"/>
      <c r="R1127" s="545"/>
      <c r="S1127" s="545"/>
      <c r="T1127" s="545"/>
      <c r="U1127" s="545"/>
      <c r="V1127" s="545"/>
      <c r="W1127" s="545"/>
      <c r="X1127" s="545"/>
      <c r="Y1127" s="546"/>
      <c r="Z1127" s="546"/>
      <c r="AA1127" s="546"/>
      <c r="AB1127" s="546"/>
      <c r="AC1127" s="546"/>
      <c r="AD1127" s="23"/>
      <c r="AE1127" s="23"/>
      <c r="AF1127" s="23"/>
      <c r="AG1127" s="23"/>
      <c r="AH1127" s="23"/>
      <c r="AI1127" s="23"/>
      <c r="AJ1127" s="24"/>
      <c r="AK1127" s="547"/>
      <c r="AL1127" s="527"/>
      <c r="AM1127" s="527"/>
      <c r="AN1127" s="527"/>
      <c r="AO1127" s="527"/>
      <c r="AP1127" s="528"/>
    </row>
    <row r="1128" spans="2:42" ht="12" customHeight="1">
      <c r="B1128" s="68" t="s">
        <v>17</v>
      </c>
      <c r="C1128" s="81"/>
      <c r="D1128" s="81"/>
      <c r="E1128" s="81"/>
      <c r="F1128" s="81"/>
      <c r="G1128" s="81"/>
      <c r="H1128" s="81"/>
      <c r="I1128" s="81"/>
      <c r="J1128" s="81"/>
      <c r="K1128" s="81"/>
      <c r="L1128" s="81"/>
      <c r="M1128" s="81"/>
      <c r="N1128" s="81"/>
      <c r="O1128" s="81"/>
      <c r="P1128" s="81"/>
      <c r="Q1128" s="81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69"/>
      <c r="AD1128" s="9"/>
      <c r="AE1128" s="86"/>
      <c r="AF1128" s="86"/>
      <c r="AG1128" s="86"/>
      <c r="AH1128" s="86"/>
      <c r="AI1128" s="86"/>
      <c r="AJ1128" s="86"/>
      <c r="AK1128" s="86"/>
      <c r="AL1128" s="86"/>
      <c r="AM1128" s="86"/>
      <c r="AN1128" s="86"/>
      <c r="AO1128" s="86"/>
      <c r="AP1128" s="215"/>
    </row>
    <row r="1129" spans="2:42" ht="12" customHeight="1">
      <c r="B1129" s="11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12"/>
      <c r="AD1129" s="11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216"/>
    </row>
    <row r="1130" spans="2:42" ht="12" customHeight="1">
      <c r="B1130" s="1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12"/>
      <c r="AD1130" s="11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216"/>
    </row>
    <row r="1131" spans="2:42" ht="12" customHeight="1">
      <c r="B1131" s="11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12"/>
      <c r="AD1131" s="11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216"/>
    </row>
    <row r="1132" spans="2:42" ht="12" customHeight="1">
      <c r="B1132" s="1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12"/>
      <c r="AD1132" s="11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216"/>
    </row>
    <row r="1133" spans="2:42" ht="12" customHeight="1">
      <c r="B1133" s="11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  <c r="R1133" s="33"/>
      <c r="S1133" s="33"/>
      <c r="T1133" s="33"/>
      <c r="U1133" s="33"/>
      <c r="V1133" s="33"/>
      <c r="W1133" s="33"/>
      <c r="X1133" s="33"/>
      <c r="Y1133" s="33"/>
      <c r="Z1133" s="33"/>
      <c r="AA1133" s="33"/>
      <c r="AB1133" s="33"/>
      <c r="AC1133" s="12"/>
      <c r="AD1133" s="11"/>
      <c r="AE1133" s="4"/>
      <c r="AF1133" s="4"/>
      <c r="AG1133" s="4"/>
      <c r="AH1133" s="4"/>
      <c r="AI1133" s="4"/>
      <c r="AO1133" s="4"/>
      <c r="AP1133" s="216"/>
    </row>
    <row r="1134" spans="2:42" ht="12" customHeight="1">
      <c r="B1134" s="11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12"/>
      <c r="AD1134" s="11"/>
      <c r="AE1134" s="4"/>
      <c r="AF1134" s="4"/>
      <c r="AG1134" s="4"/>
      <c r="AH1134" s="4"/>
      <c r="AI1134" s="4"/>
      <c r="AO1134" s="4"/>
      <c r="AP1134" s="216"/>
    </row>
    <row r="1135" spans="2:42" ht="10.5">
      <c r="B1135" s="10"/>
      <c r="C1135" s="128"/>
      <c r="D1135" s="128"/>
      <c r="E1135" s="128"/>
      <c r="F1135" s="128"/>
      <c r="G1135" s="128"/>
      <c r="H1135" s="128"/>
      <c r="I1135" s="128"/>
      <c r="J1135" s="128"/>
      <c r="K1135" s="128"/>
      <c r="L1135" s="128"/>
      <c r="M1135" s="128"/>
      <c r="N1135" s="128"/>
      <c r="O1135" s="128"/>
      <c r="P1135" s="128"/>
      <c r="Q1135" s="128"/>
      <c r="R1135" s="128"/>
      <c r="S1135" s="128"/>
      <c r="T1135" s="128"/>
      <c r="U1135" s="128"/>
      <c r="V1135" s="128"/>
      <c r="W1135" s="128"/>
      <c r="X1135" s="128"/>
      <c r="Y1135" s="128"/>
      <c r="Z1135" s="128"/>
      <c r="AA1135" s="128"/>
      <c r="AB1135" s="128"/>
      <c r="AC1135" s="129"/>
      <c r="AD1135" s="11"/>
      <c r="AE1135" s="4"/>
      <c r="AF1135" s="4"/>
      <c r="AG1135" s="4"/>
      <c r="AH1135" s="4"/>
      <c r="AI1135" s="4"/>
      <c r="AO1135" s="209"/>
      <c r="AP1135" s="217"/>
    </row>
    <row r="1136" spans="2:42" ht="10.5">
      <c r="B1136" s="557" t="s">
        <v>33</v>
      </c>
      <c r="C1136" s="449"/>
      <c r="D1136" s="558"/>
      <c r="E1136" s="558"/>
      <c r="F1136" s="558"/>
      <c r="G1136" s="449" t="s">
        <v>34</v>
      </c>
      <c r="H1136" s="449"/>
      <c r="I1136" s="449"/>
      <c r="J1136" s="449" t="s">
        <v>34</v>
      </c>
      <c r="K1136" s="449"/>
      <c r="L1136" s="449"/>
      <c r="M1136" s="449" t="s">
        <v>35</v>
      </c>
      <c r="N1136" s="449"/>
      <c r="O1136" s="449"/>
      <c r="P1136" s="449"/>
      <c r="Q1136" s="449"/>
      <c r="R1136" s="449"/>
      <c r="S1136" s="449"/>
      <c r="T1136" s="449"/>
      <c r="U1136" s="449"/>
      <c r="V1136" s="449" t="s">
        <v>36</v>
      </c>
      <c r="W1136" s="449"/>
      <c r="X1136" s="449"/>
      <c r="Y1136" s="449" t="s">
        <v>37</v>
      </c>
      <c r="Z1136" s="449"/>
      <c r="AA1136" s="449"/>
      <c r="AB1136" s="449" t="s">
        <v>38</v>
      </c>
      <c r="AC1136" s="449"/>
      <c r="AD1136" s="449"/>
      <c r="AE1136" s="449" t="s">
        <v>39</v>
      </c>
      <c r="AF1136" s="449"/>
      <c r="AG1136" s="449"/>
      <c r="AH1136" s="449" t="s">
        <v>41</v>
      </c>
      <c r="AI1136" s="449"/>
      <c r="AJ1136" s="449"/>
      <c r="AK1136" s="449" t="s">
        <v>40</v>
      </c>
      <c r="AL1136" s="449"/>
      <c r="AM1136" s="449"/>
      <c r="AN1136" s="449" t="s">
        <v>66</v>
      </c>
      <c r="AO1136" s="449"/>
      <c r="AP1136" s="452"/>
    </row>
    <row r="1137" spans="2:42" ht="10.5">
      <c r="B1137" s="9"/>
      <c r="C1137" s="87"/>
      <c r="D1137" s="9"/>
      <c r="E1137" s="86"/>
      <c r="F1137" s="87"/>
      <c r="G1137" s="9"/>
      <c r="H1137" s="86"/>
      <c r="I1137" s="87"/>
      <c r="J1137" s="9"/>
      <c r="K1137" s="86"/>
      <c r="L1137" s="87"/>
      <c r="M1137" s="9"/>
      <c r="N1137" s="86"/>
      <c r="O1137" s="87"/>
      <c r="P1137" s="9"/>
      <c r="Q1137" s="86"/>
      <c r="R1137" s="87"/>
      <c r="S1137" s="9"/>
      <c r="T1137" s="86"/>
      <c r="U1137" s="87"/>
      <c r="V1137" s="9"/>
      <c r="W1137" s="86"/>
      <c r="X1137" s="87"/>
      <c r="Y1137" s="9"/>
      <c r="Z1137" s="86"/>
      <c r="AA1137" s="87"/>
      <c r="AB1137" s="9"/>
      <c r="AC1137" s="86"/>
      <c r="AD1137" s="87"/>
      <c r="AE1137" s="9"/>
      <c r="AF1137" s="86"/>
      <c r="AG1137" s="87"/>
      <c r="AH1137" s="9"/>
      <c r="AI1137" s="86"/>
      <c r="AJ1137" s="87"/>
      <c r="AK1137" s="9"/>
      <c r="AL1137" s="86"/>
      <c r="AM1137" s="87"/>
      <c r="AN1137" s="453">
        <f>AN1080+1</f>
        <v>20</v>
      </c>
      <c r="AO1137" s="454"/>
      <c r="AP1137" s="455"/>
    </row>
    <row r="1138" spans="2:42" ht="10.5">
      <c r="B1138" s="11"/>
      <c r="C1138" s="12"/>
      <c r="D1138" s="11"/>
      <c r="E1138" s="4"/>
      <c r="F1138" s="12"/>
      <c r="G1138" s="11"/>
      <c r="H1138" s="4"/>
      <c r="I1138" s="12"/>
      <c r="J1138" s="11"/>
      <c r="K1138" s="4"/>
      <c r="L1138" s="12"/>
      <c r="M1138" s="11"/>
      <c r="N1138" s="4"/>
      <c r="O1138" s="12"/>
      <c r="P1138" s="11"/>
      <c r="Q1138" s="4"/>
      <c r="R1138" s="12"/>
      <c r="S1138" s="11"/>
      <c r="T1138" s="4"/>
      <c r="U1138" s="12"/>
      <c r="V1138" s="11"/>
      <c r="W1138" s="4"/>
      <c r="X1138" s="12"/>
      <c r="Y1138" s="11"/>
      <c r="Z1138" s="4"/>
      <c r="AA1138" s="12"/>
      <c r="AB1138" s="11"/>
      <c r="AC1138" s="4"/>
      <c r="AD1138" s="12"/>
      <c r="AE1138" s="11"/>
      <c r="AF1138" s="4"/>
      <c r="AG1138" s="12"/>
      <c r="AH1138" s="11"/>
      <c r="AI1138" s="4"/>
      <c r="AJ1138" s="12"/>
      <c r="AK1138" s="11"/>
      <c r="AL1138" s="4"/>
      <c r="AM1138" s="12"/>
      <c r="AN1138" s="456"/>
      <c r="AO1138" s="457"/>
      <c r="AP1138" s="458"/>
    </row>
    <row r="1139" spans="2:42" ht="10.5">
      <c r="B1139" s="11"/>
      <c r="C1139" s="12"/>
      <c r="D1139" s="11"/>
      <c r="E1139" s="4"/>
      <c r="F1139" s="12"/>
      <c r="G1139" s="11"/>
      <c r="H1139" s="4"/>
      <c r="I1139" s="12"/>
      <c r="J1139" s="11"/>
      <c r="K1139" s="4"/>
      <c r="L1139" s="12"/>
      <c r="M1139" s="11"/>
      <c r="N1139" s="4"/>
      <c r="O1139" s="12"/>
      <c r="P1139" s="11"/>
      <c r="Q1139" s="4"/>
      <c r="R1139" s="12"/>
      <c r="S1139" s="11"/>
      <c r="T1139" s="4"/>
      <c r="U1139" s="12"/>
      <c r="V1139" s="11"/>
      <c r="W1139" s="4"/>
      <c r="X1139" s="12"/>
      <c r="Y1139" s="11"/>
      <c r="Z1139" s="4"/>
      <c r="AA1139" s="12"/>
      <c r="AB1139" s="11"/>
      <c r="AC1139" s="4"/>
      <c r="AD1139" s="12"/>
      <c r="AE1139" s="11"/>
      <c r="AF1139" s="4"/>
      <c r="AG1139" s="12"/>
      <c r="AH1139" s="11"/>
      <c r="AI1139" s="4"/>
      <c r="AJ1139" s="12"/>
      <c r="AK1139" s="11"/>
      <c r="AL1139" s="4"/>
      <c r="AM1139" s="12"/>
      <c r="AN1139" s="456"/>
      <c r="AO1139" s="457"/>
      <c r="AP1139" s="458"/>
    </row>
    <row r="1140" spans="2:42" ht="10.5">
      <c r="B1140" s="10"/>
      <c r="C1140" s="129"/>
      <c r="D1140" s="10"/>
      <c r="E1140" s="128"/>
      <c r="F1140" s="129"/>
      <c r="G1140" s="10"/>
      <c r="H1140" s="128"/>
      <c r="I1140" s="129"/>
      <c r="J1140" s="10"/>
      <c r="K1140" s="128"/>
      <c r="L1140" s="129"/>
      <c r="M1140" s="10"/>
      <c r="N1140" s="128"/>
      <c r="O1140" s="129"/>
      <c r="P1140" s="10"/>
      <c r="Q1140" s="128"/>
      <c r="R1140" s="129"/>
      <c r="S1140" s="10"/>
      <c r="T1140" s="128"/>
      <c r="U1140" s="129"/>
      <c r="V1140" s="10"/>
      <c r="W1140" s="128"/>
      <c r="X1140" s="129"/>
      <c r="Y1140" s="10"/>
      <c r="Z1140" s="128"/>
      <c r="AA1140" s="129"/>
      <c r="AB1140" s="10"/>
      <c r="AC1140" s="128"/>
      <c r="AD1140" s="129"/>
      <c r="AE1140" s="10"/>
      <c r="AF1140" s="128"/>
      <c r="AG1140" s="129"/>
      <c r="AH1140" s="10"/>
      <c r="AI1140" s="128"/>
      <c r="AJ1140" s="129"/>
      <c r="AK1140" s="10"/>
      <c r="AL1140" s="128"/>
      <c r="AM1140" s="129"/>
      <c r="AN1140" s="459"/>
      <c r="AO1140" s="460"/>
      <c r="AP1140" s="461"/>
    </row>
    <row r="1141" ht="12" customHeight="1"/>
    <row r="1142" spans="2:42" ht="12" customHeight="1">
      <c r="B1142" s="1" t="str">
        <f>+"-kwd-"&amp;E1153&amp;G1153&amp;I1153&amp;K1153&amp;M1153&amp;O1153&amp;Q1153&amp;"-"&amp;V1153&amp;X1153&amp;Z1153&amp;AB1153&amp;AD1153&amp;","&amp;U1145&amp;W1145&amp;Y1145&amp;AA1145&amp;AC1145&amp;AE1145&amp;AG1145&amp;","&amp;V1154&amp;","&amp;Y1168</f>
        <v>-kwd--,1234567,,0</v>
      </c>
      <c r="AJ1142" s="25" t="s">
        <v>67</v>
      </c>
      <c r="AK1142" s="26"/>
      <c r="AL1142" s="26"/>
      <c r="AM1142" s="26"/>
      <c r="AN1142" s="26"/>
      <c r="AO1142" s="26"/>
      <c r="AP1142" s="27"/>
    </row>
    <row r="1143" spans="36:42" ht="12" customHeight="1">
      <c r="AJ1143" s="487" t="s">
        <v>208</v>
      </c>
      <c r="AK1143" s="13"/>
      <c r="AL1143" s="13"/>
      <c r="AM1143" s="13"/>
      <c r="AN1143" s="13"/>
      <c r="AO1143" s="13"/>
      <c r="AP1143" s="28"/>
    </row>
    <row r="1144" spans="4:42" ht="12" customHeight="1" thickBot="1">
      <c r="D1144" s="607" t="s">
        <v>25</v>
      </c>
      <c r="E1144" s="607"/>
      <c r="F1144" s="607"/>
      <c r="G1144" s="607"/>
      <c r="H1144" s="607"/>
      <c r="I1144" s="607"/>
      <c r="J1144" s="607"/>
      <c r="K1144" s="607"/>
      <c r="L1144" s="607"/>
      <c r="AJ1144" s="488"/>
      <c r="AK1144" s="29"/>
      <c r="AL1144" s="29"/>
      <c r="AM1144" s="29"/>
      <c r="AN1144" s="29"/>
      <c r="AO1144" s="29"/>
      <c r="AP1144" s="30"/>
    </row>
    <row r="1145" spans="4:42" ht="21" customHeight="1" thickBot="1" thickTop="1">
      <c r="D1145" s="608"/>
      <c r="E1145" s="608"/>
      <c r="F1145" s="608"/>
      <c r="G1145" s="608"/>
      <c r="H1145" s="608"/>
      <c r="I1145" s="608"/>
      <c r="J1145" s="608"/>
      <c r="K1145" s="608"/>
      <c r="L1145" s="608"/>
      <c r="Q1145" s="609" t="s">
        <v>254</v>
      </c>
      <c r="R1145" s="610"/>
      <c r="S1145" s="610"/>
      <c r="T1145" s="611"/>
      <c r="U1145" s="612" t="str">
        <f>IF('基本情報入力欄'!$D$15="","",MID('基本情報入力欄'!$D$15,1,1))</f>
        <v>1</v>
      </c>
      <c r="V1145" s="600"/>
      <c r="W1145" s="599" t="str">
        <f>IF('基本情報入力欄'!$D$15="","",MID('基本情報入力欄'!$D$15,2,1))</f>
        <v>2</v>
      </c>
      <c r="X1145" s="600"/>
      <c r="Y1145" s="599" t="str">
        <f>IF('基本情報入力欄'!$D$15="","",MID('基本情報入力欄'!$D$15,3,1))</f>
        <v>3</v>
      </c>
      <c r="Z1145" s="600"/>
      <c r="AA1145" s="599" t="str">
        <f>IF('基本情報入力欄'!$D$15="","",MID('基本情報入力欄'!$D$15,4,1))</f>
        <v>4</v>
      </c>
      <c r="AB1145" s="600"/>
      <c r="AC1145" s="599" t="str">
        <f>IF('基本情報入力欄'!$D$15="","",MID('基本情報入力欄'!$D$15,5,1))</f>
        <v>5</v>
      </c>
      <c r="AD1145" s="600"/>
      <c r="AE1145" s="599" t="str">
        <f>IF('基本情報入力欄'!$D$15="","",MID('基本情報入力欄'!$D$15,6,1))</f>
        <v>6</v>
      </c>
      <c r="AF1145" s="600"/>
      <c r="AG1145" s="599" t="str">
        <f>IF('基本情報入力欄'!$D$15="","",MID('基本情報入力欄'!$D$15,7,1))</f>
        <v>7</v>
      </c>
      <c r="AH1145" s="643"/>
      <c r="AI1145" s="75" t="s">
        <v>15</v>
      </c>
      <c r="AJ1145" s="254"/>
      <c r="AK1145" s="254"/>
      <c r="AL1145" s="7"/>
      <c r="AM1145" s="535">
        <f>'基本情報入力欄'!$D$12</f>
        <v>42551</v>
      </c>
      <c r="AN1145" s="536"/>
      <c r="AO1145" s="536"/>
      <c r="AP1145" s="537"/>
    </row>
    <row r="1146" spans="2:42" ht="13.5" customHeight="1" thickTop="1">
      <c r="B1146" s="604" t="s">
        <v>110</v>
      </c>
      <c r="C1146" s="604"/>
      <c r="D1146" s="604"/>
      <c r="E1146" s="604"/>
      <c r="F1146" s="604"/>
      <c r="G1146" s="604"/>
      <c r="H1146" s="604"/>
      <c r="I1146" s="604"/>
      <c r="J1146" s="604"/>
      <c r="K1146" s="604"/>
      <c r="L1146" s="604"/>
      <c r="M1146" s="604"/>
      <c r="N1146" s="604"/>
      <c r="O1146" s="604"/>
      <c r="Q1146" s="605" t="s">
        <v>8</v>
      </c>
      <c r="R1146" s="606"/>
      <c r="S1146" s="606"/>
      <c r="T1146" s="5"/>
      <c r="U1146" s="200" t="str">
        <f>IF('基本情報入力欄'!$D$16="","",'基本情報入力欄'!$D$16)</f>
        <v>332-0012</v>
      </c>
      <c r="V1146" s="200"/>
      <c r="W1146" s="200"/>
      <c r="X1146" s="200"/>
      <c r="Y1146" s="200"/>
      <c r="Z1146" s="200"/>
      <c r="AA1146" s="200"/>
      <c r="AB1146" s="200"/>
      <c r="AC1146" s="200"/>
      <c r="AD1146" s="200"/>
      <c r="AE1146" s="200"/>
      <c r="AF1146" s="200"/>
      <c r="AG1146" s="200"/>
      <c r="AH1146" s="200"/>
      <c r="AI1146" s="200"/>
      <c r="AJ1146" s="200"/>
      <c r="AK1146" s="200"/>
      <c r="AL1146" s="200"/>
      <c r="AM1146" s="200"/>
      <c r="AN1146" s="200"/>
      <c r="AO1146" s="200"/>
      <c r="AP1146" s="202"/>
    </row>
    <row r="1147" spans="2:42" ht="12" customHeight="1">
      <c r="B1147" s="604"/>
      <c r="C1147" s="604"/>
      <c r="D1147" s="604"/>
      <c r="E1147" s="604"/>
      <c r="F1147" s="604"/>
      <c r="G1147" s="604"/>
      <c r="H1147" s="604"/>
      <c r="I1147" s="604"/>
      <c r="J1147" s="604"/>
      <c r="K1147" s="604"/>
      <c r="L1147" s="604"/>
      <c r="M1147" s="604"/>
      <c r="N1147" s="604"/>
      <c r="O1147" s="604"/>
      <c r="Q1147" s="450" t="s">
        <v>9</v>
      </c>
      <c r="R1147" s="451"/>
      <c r="S1147" s="451"/>
      <c r="T1147" s="4"/>
      <c r="U1147" s="201" t="str">
        <f>IF('基本情報入力欄'!$D$17="","",'基本情報入力欄'!$D$17)</f>
        <v>埼玉県川口市本町４－１１－６</v>
      </c>
      <c r="V1147" s="201"/>
      <c r="W1147" s="201"/>
      <c r="X1147" s="201"/>
      <c r="Y1147" s="201"/>
      <c r="Z1147" s="201"/>
      <c r="AA1147" s="201"/>
      <c r="AB1147" s="201"/>
      <c r="AC1147" s="201"/>
      <c r="AD1147" s="201"/>
      <c r="AE1147" s="201"/>
      <c r="AF1147" s="201"/>
      <c r="AG1147" s="201"/>
      <c r="AH1147" s="201"/>
      <c r="AI1147" s="201"/>
      <c r="AJ1147" s="201"/>
      <c r="AK1147" s="201"/>
      <c r="AL1147" s="201"/>
      <c r="AM1147" s="201"/>
      <c r="AN1147" s="201"/>
      <c r="AO1147" s="201"/>
      <c r="AP1147" s="203"/>
    </row>
    <row r="1148" spans="17:42" ht="12" customHeight="1">
      <c r="Q1148" s="450" t="s">
        <v>10</v>
      </c>
      <c r="R1148" s="451"/>
      <c r="S1148" s="451"/>
      <c r="T1148" s="4"/>
      <c r="U1148" s="293" t="str">
        <f>IF('基本情報入力欄'!$D$18="","",'基本情報入力欄'!$D$18)</f>
        <v>川口土木建築工業株式会社</v>
      </c>
      <c r="V1148" s="293"/>
      <c r="W1148" s="293"/>
      <c r="X1148" s="293"/>
      <c r="Y1148" s="293"/>
      <c r="Z1148" s="293"/>
      <c r="AA1148" s="293"/>
      <c r="AB1148" s="293"/>
      <c r="AC1148" s="293"/>
      <c r="AD1148" s="293"/>
      <c r="AE1148" s="293"/>
      <c r="AF1148" s="293"/>
      <c r="AG1148" s="293"/>
      <c r="AH1148" s="293"/>
      <c r="AI1148" s="293"/>
      <c r="AJ1148" s="293"/>
      <c r="AK1148" s="293"/>
      <c r="AL1148" s="293"/>
      <c r="AM1148" s="293"/>
      <c r="AN1148" s="201" t="s">
        <v>137</v>
      </c>
      <c r="AO1148" s="201"/>
      <c r="AP1148" s="203"/>
    </row>
    <row r="1149" spans="17:42" ht="12" customHeight="1">
      <c r="Q1149" s="450"/>
      <c r="R1149" s="451"/>
      <c r="S1149" s="451"/>
      <c r="T1149" s="4"/>
      <c r="U1149" s="293"/>
      <c r="V1149" s="293"/>
      <c r="W1149" s="293"/>
      <c r="X1149" s="293"/>
      <c r="Y1149" s="293"/>
      <c r="Z1149" s="293"/>
      <c r="AA1149" s="293"/>
      <c r="AB1149" s="293"/>
      <c r="AC1149" s="293"/>
      <c r="AD1149" s="293"/>
      <c r="AE1149" s="293"/>
      <c r="AF1149" s="293"/>
      <c r="AG1149" s="293"/>
      <c r="AH1149" s="293"/>
      <c r="AI1149" s="293"/>
      <c r="AJ1149" s="293"/>
      <c r="AK1149" s="293"/>
      <c r="AL1149" s="293"/>
      <c r="AM1149" s="293"/>
      <c r="AN1149" s="201"/>
      <c r="AO1149" s="201"/>
      <c r="AP1149" s="203"/>
    </row>
    <row r="1150" spans="2:42" ht="12" customHeight="1">
      <c r="B1150" s="91" t="s">
        <v>26</v>
      </c>
      <c r="Q1150" s="450" t="s">
        <v>11</v>
      </c>
      <c r="R1150" s="451"/>
      <c r="S1150" s="451"/>
      <c r="T1150" s="4"/>
      <c r="U1150" s="201" t="str">
        <f>IF('基本情報入力欄'!$D$19="","",'基本情報入力欄'!$D$19)</f>
        <v>代表太郎</v>
      </c>
      <c r="V1150" s="201"/>
      <c r="W1150" s="201"/>
      <c r="X1150" s="201"/>
      <c r="Y1150" s="201"/>
      <c r="Z1150" s="201"/>
      <c r="AA1150" s="201"/>
      <c r="AB1150" s="201"/>
      <c r="AC1150" s="201"/>
      <c r="AD1150" s="201"/>
      <c r="AE1150" s="201"/>
      <c r="AF1150" s="201"/>
      <c r="AG1150" s="201"/>
      <c r="AH1150" s="201"/>
      <c r="AI1150" s="201"/>
      <c r="AJ1150" s="201"/>
      <c r="AK1150" s="201"/>
      <c r="AL1150" s="201"/>
      <c r="AM1150" s="201"/>
      <c r="AN1150" s="201"/>
      <c r="AO1150" s="201"/>
      <c r="AP1150" s="203"/>
    </row>
    <row r="1151" spans="17:42" ht="12" customHeight="1">
      <c r="Q1151" s="450" t="s">
        <v>13</v>
      </c>
      <c r="R1151" s="451"/>
      <c r="S1151" s="451"/>
      <c r="T1151" s="4"/>
      <c r="U1151" s="201" t="str">
        <f>IF('基本情報入力欄'!$D$20="","",'基本情報入力欄'!$D$20)</f>
        <v>048-224-5111</v>
      </c>
      <c r="V1151" s="201"/>
      <c r="W1151" s="201"/>
      <c r="X1151" s="201"/>
      <c r="Y1151" s="201"/>
      <c r="Z1151" s="201"/>
      <c r="AA1151" s="489" t="s">
        <v>14</v>
      </c>
      <c r="AB1151" s="489"/>
      <c r="AC1151" s="489"/>
      <c r="AD1151" s="201"/>
      <c r="AE1151" s="201" t="str">
        <f>IF('基本情報入力欄'!$D$21="","",'基本情報入力欄'!$D$21)</f>
        <v>048-224-5118</v>
      </c>
      <c r="AF1151" s="201"/>
      <c r="AG1151" s="201"/>
      <c r="AH1151" s="201"/>
      <c r="AI1151" s="201"/>
      <c r="AJ1151" s="201"/>
      <c r="AK1151" s="201"/>
      <c r="AL1151" s="201"/>
      <c r="AM1151" s="201"/>
      <c r="AN1151" s="201"/>
      <c r="AO1151" s="201"/>
      <c r="AP1151" s="203"/>
    </row>
    <row r="1152" spans="2:42" ht="12" customHeight="1" thickBot="1">
      <c r="B1152" s="649" t="s">
        <v>261</v>
      </c>
      <c r="C1152" s="649"/>
      <c r="Q1152" s="450"/>
      <c r="R1152" s="451"/>
      <c r="S1152" s="451"/>
      <c r="T1152" s="4"/>
      <c r="U1152" s="201"/>
      <c r="V1152" s="201"/>
      <c r="W1152" s="201"/>
      <c r="X1152" s="201"/>
      <c r="Y1152" s="201"/>
      <c r="Z1152" s="201"/>
      <c r="AA1152" s="201"/>
      <c r="AB1152" s="201"/>
      <c r="AC1152" s="201"/>
      <c r="AD1152" s="201"/>
      <c r="AE1152" s="201"/>
      <c r="AF1152" s="201"/>
      <c r="AG1152" s="201"/>
      <c r="AH1152" s="201"/>
      <c r="AI1152" s="201"/>
      <c r="AJ1152" s="201"/>
      <c r="AK1152" s="201"/>
      <c r="AL1152" s="201"/>
      <c r="AM1152" s="201"/>
      <c r="AN1152" s="440" t="s">
        <v>210</v>
      </c>
      <c r="AO1152" s="440"/>
      <c r="AP1152" s="441"/>
    </row>
    <row r="1153" spans="2:42" ht="17.25" customHeight="1" thickTop="1">
      <c r="B1153" s="268">
        <f>IF('請求入力欄'!$D1151="","",MID('請求入力欄'!$D1151,1,1))</f>
      </c>
      <c r="C1153" s="269">
        <f>IF('請求入力欄'!$D1151="","",MID('請求入力欄'!$D1151,2,1))</f>
      </c>
      <c r="D1153" s="270">
        <f>IF('請求入力欄'!$D1151="","",MID('請求入力欄'!$D1151,3,1))</f>
      </c>
      <c r="E1153" s="603">
        <f>IF('請求入力欄'!$D1151="","",MID('請求入力欄'!$D1151,4,1))</f>
      </c>
      <c r="F1153" s="603"/>
      <c r="G1153" s="603">
        <f>IF('請求入力欄'!$D1151="","",MID('請求入力欄'!$D1151,5,1))</f>
      </c>
      <c r="H1153" s="603"/>
      <c r="I1153" s="603">
        <f>IF('請求入力欄'!$D1151="","",MID('請求入力欄'!$D1151,6,1))</f>
      </c>
      <c r="J1153" s="603"/>
      <c r="K1153" s="603">
        <f>IF('請求入力欄'!$D1151="","",MID('請求入力欄'!$D1151,7,1))</f>
      </c>
      <c r="L1153" s="603"/>
      <c r="M1153" s="603">
        <f>IF('請求入力欄'!$D1151="","",MID('請求入力欄'!$D1151,8,1))</f>
      </c>
      <c r="N1153" s="603"/>
      <c r="O1153" s="603">
        <f>IF('請求入力欄'!$D1151="","",MID('請求入力欄'!$D1151,9,1))</f>
      </c>
      <c r="P1153" s="603"/>
      <c r="Q1153" s="475">
        <f>IF('請求入力欄'!$D1151="","",MID('請求入力欄'!$D1151,10,1))</f>
      </c>
      <c r="R1153" s="476"/>
      <c r="S1153" s="92" t="s">
        <v>255</v>
      </c>
      <c r="T1153" s="131"/>
      <c r="U1153" s="49"/>
      <c r="V1153" s="516">
        <f>IF('請求入力欄'!$D1153="","",MID('請求入力欄'!$K1153,1,1))</f>
      </c>
      <c r="W1153" s="517"/>
      <c r="X1153" s="517">
        <f>IF('請求入力欄'!$D1153="","",MID('請求入力欄'!$K1153,2,1))</f>
      </c>
      <c r="Y1153" s="517"/>
      <c r="Z1153" s="517">
        <f>IF('請求入力欄'!$D1153="","",MID('請求入力欄'!$K1153,3,1))</f>
      </c>
      <c r="AA1153" s="517"/>
      <c r="AB1153" s="517">
        <f>IF('請求入力欄'!$D1153="","",MID('請求入力欄'!$K1153,4,1))</f>
      </c>
      <c r="AC1153" s="517"/>
      <c r="AD1153" s="517">
        <f>IF('請求入力欄'!$D1153="","",MID('請求入力欄'!$K1153,5,1))</f>
      </c>
      <c r="AE1153" s="518"/>
      <c r="AF1153" s="519" t="s">
        <v>0</v>
      </c>
      <c r="AG1153" s="520"/>
      <c r="AH1153" s="520"/>
      <c r="AI1153" s="521"/>
      <c r="AJ1153" s="462">
        <f>'請求入力欄'!O1178</f>
        <v>0</v>
      </c>
      <c r="AK1153" s="463"/>
      <c r="AL1153" s="463"/>
      <c r="AM1153" s="463"/>
      <c r="AN1153" s="463"/>
      <c r="AO1153" s="463"/>
      <c r="AP1153" s="464"/>
    </row>
    <row r="1154" spans="2:42" ht="17.25" customHeight="1">
      <c r="B1154" s="36" t="s">
        <v>5</v>
      </c>
      <c r="C1154" s="477">
        <f>'請求入力欄'!D1152</f>
        <v>0</v>
      </c>
      <c r="D1154" s="477"/>
      <c r="E1154" s="477"/>
      <c r="F1154" s="477"/>
      <c r="G1154" s="477"/>
      <c r="H1154" s="477"/>
      <c r="I1154" s="477"/>
      <c r="J1154" s="477"/>
      <c r="K1154" s="477"/>
      <c r="L1154" s="477"/>
      <c r="M1154" s="477"/>
      <c r="N1154" s="477"/>
      <c r="O1154" s="477"/>
      <c r="P1154" s="477"/>
      <c r="Q1154" s="477"/>
      <c r="R1154" s="478"/>
      <c r="S1154" s="481" t="s">
        <v>211</v>
      </c>
      <c r="T1154" s="482"/>
      <c r="U1154" s="483"/>
      <c r="V1154" s="638">
        <f>IF('請求入力欄'!D1154=0,"",'請求入力欄'!D1154)</f>
      </c>
      <c r="W1154" s="638"/>
      <c r="X1154" s="638"/>
      <c r="Y1154" s="638"/>
      <c r="Z1154" s="638"/>
      <c r="AA1154" s="638"/>
      <c r="AB1154" s="638"/>
      <c r="AC1154" s="638"/>
      <c r="AD1154" s="638"/>
      <c r="AE1154" s="639"/>
      <c r="AF1154" s="522" t="s">
        <v>1</v>
      </c>
      <c r="AG1154" s="523"/>
      <c r="AH1154" s="523"/>
      <c r="AI1154" s="524"/>
      <c r="AJ1154" s="501">
        <f>'請求入力欄'!D1165</f>
        <v>0</v>
      </c>
      <c r="AK1154" s="502"/>
      <c r="AL1154" s="502"/>
      <c r="AM1154" s="502"/>
      <c r="AN1154" s="502"/>
      <c r="AO1154" s="502"/>
      <c r="AP1154" s="503"/>
    </row>
    <row r="1155" spans="2:42" ht="10.5" customHeight="1">
      <c r="B1155" s="37"/>
      <c r="C1155" s="479"/>
      <c r="D1155" s="479"/>
      <c r="E1155" s="479"/>
      <c r="F1155" s="479"/>
      <c r="G1155" s="479"/>
      <c r="H1155" s="479"/>
      <c r="I1155" s="479"/>
      <c r="J1155" s="479"/>
      <c r="K1155" s="479"/>
      <c r="L1155" s="479"/>
      <c r="M1155" s="479"/>
      <c r="N1155" s="479"/>
      <c r="O1155" s="479"/>
      <c r="P1155" s="479"/>
      <c r="Q1155" s="479"/>
      <c r="R1155" s="480"/>
      <c r="S1155" s="484"/>
      <c r="T1155" s="485"/>
      <c r="U1155" s="486"/>
      <c r="V1155" s="640"/>
      <c r="W1155" s="640"/>
      <c r="X1155" s="640"/>
      <c r="Y1155" s="640"/>
      <c r="Z1155" s="640"/>
      <c r="AA1155" s="640"/>
      <c r="AB1155" s="640"/>
      <c r="AC1155" s="640"/>
      <c r="AD1155" s="640"/>
      <c r="AE1155" s="641"/>
      <c r="AF1155" s="635" t="s">
        <v>2</v>
      </c>
      <c r="AG1155" s="636"/>
      <c r="AH1155" s="636"/>
      <c r="AI1155" s="637"/>
      <c r="AJ1155" s="504">
        <f>SUM(AJ1153:AR1154)</f>
        <v>0</v>
      </c>
      <c r="AK1155" s="505"/>
      <c r="AL1155" s="505"/>
      <c r="AM1155" s="505"/>
      <c r="AN1155" s="505"/>
      <c r="AO1155" s="505"/>
      <c r="AP1155" s="506"/>
    </row>
    <row r="1156" spans="2:42" ht="6.75" customHeight="1">
      <c r="B1156" s="625" t="s">
        <v>23</v>
      </c>
      <c r="C1156" s="626"/>
      <c r="D1156" s="626"/>
      <c r="E1156" s="626"/>
      <c r="F1156" s="627"/>
      <c r="G1156" s="619">
        <f>'請求入力欄'!D1167</f>
        <v>0</v>
      </c>
      <c r="H1156" s="620"/>
      <c r="I1156" s="620"/>
      <c r="J1156" s="620"/>
      <c r="K1156" s="620"/>
      <c r="L1156" s="620"/>
      <c r="M1156" s="620"/>
      <c r="N1156" s="620"/>
      <c r="O1156" s="620"/>
      <c r="P1156" s="621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38"/>
      <c r="AD1156" s="631"/>
      <c r="AE1156" s="632"/>
      <c r="AF1156" s="635"/>
      <c r="AG1156" s="636"/>
      <c r="AH1156" s="636"/>
      <c r="AI1156" s="637"/>
      <c r="AJ1156" s="507"/>
      <c r="AK1156" s="508"/>
      <c r="AL1156" s="508"/>
      <c r="AM1156" s="508"/>
      <c r="AN1156" s="508"/>
      <c r="AO1156" s="508"/>
      <c r="AP1156" s="509"/>
    </row>
    <row r="1157" spans="2:42" ht="17.25" customHeight="1">
      <c r="B1157" s="625"/>
      <c r="C1157" s="628"/>
      <c r="D1157" s="628"/>
      <c r="E1157" s="628"/>
      <c r="F1157" s="629"/>
      <c r="G1157" s="622"/>
      <c r="H1157" s="623"/>
      <c r="I1157" s="623"/>
      <c r="J1157" s="623"/>
      <c r="K1157" s="623"/>
      <c r="L1157" s="623"/>
      <c r="M1157" s="623"/>
      <c r="N1157" s="623"/>
      <c r="O1157" s="623"/>
      <c r="P1157" s="624"/>
      <c r="Q1157" s="4"/>
      <c r="R1157" s="4"/>
      <c r="S1157" s="4"/>
      <c r="T1157" s="4" t="s">
        <v>22</v>
      </c>
      <c r="U1157" s="4"/>
      <c r="V1157" s="4"/>
      <c r="W1157" s="4"/>
      <c r="X1157" s="4"/>
      <c r="Y1157" s="642">
        <f>'請求入力欄'!L1165</f>
      </c>
      <c r="Z1157" s="642"/>
      <c r="AA1157" s="642"/>
      <c r="AB1157" s="4" t="s">
        <v>68</v>
      </c>
      <c r="AC1157" s="38"/>
      <c r="AD1157" s="633"/>
      <c r="AE1157" s="634"/>
      <c r="AF1157" s="522" t="s">
        <v>3</v>
      </c>
      <c r="AG1157" s="523"/>
      <c r="AH1157" s="523"/>
      <c r="AI1157" s="524"/>
      <c r="AJ1157" s="465">
        <f>IF(V1154="",0,V1154-AJ1155)</f>
        <v>0</v>
      </c>
      <c r="AK1157" s="466"/>
      <c r="AL1157" s="466"/>
      <c r="AM1157" s="466"/>
      <c r="AN1157" s="466"/>
      <c r="AO1157" s="466"/>
      <c r="AP1157" s="467"/>
    </row>
    <row r="1158" spans="2:42" ht="10.5">
      <c r="B1158" s="644" t="s">
        <v>21</v>
      </c>
      <c r="C1158" s="616"/>
      <c r="D1158" s="616"/>
      <c r="E1158" s="616" t="s">
        <v>20</v>
      </c>
      <c r="F1158" s="616"/>
      <c r="G1158" s="616"/>
      <c r="H1158" s="616"/>
      <c r="I1158" s="616"/>
      <c r="J1158" s="616"/>
      <c r="K1158" s="616"/>
      <c r="L1158" s="616"/>
      <c r="M1158" s="616"/>
      <c r="N1158" s="616"/>
      <c r="O1158" s="616"/>
      <c r="P1158" s="645"/>
      <c r="Q1158" s="646" t="s">
        <v>19</v>
      </c>
      <c r="R1158" s="647"/>
      <c r="S1158" s="647"/>
      <c r="T1158" s="647"/>
      <c r="U1158" s="648" t="s">
        <v>18</v>
      </c>
      <c r="V1158" s="648"/>
      <c r="W1158" s="648"/>
      <c r="X1158" s="648"/>
      <c r="Y1158" s="615" t="s">
        <v>16</v>
      </c>
      <c r="Z1158" s="616"/>
      <c r="AA1158" s="616"/>
      <c r="AB1158" s="617"/>
      <c r="AC1158" s="617"/>
      <c r="AD1158" s="617"/>
      <c r="AE1158" s="617"/>
      <c r="AF1158" s="616"/>
      <c r="AG1158" s="618"/>
      <c r="AH1158" s="192"/>
      <c r="AI1158" s="4" t="s">
        <v>17</v>
      </c>
      <c r="AJ1158" s="5"/>
      <c r="AK1158" s="5"/>
      <c r="AL1158" s="5"/>
      <c r="AM1158" s="5"/>
      <c r="AN1158" s="5"/>
      <c r="AO1158" s="5"/>
      <c r="AP1158" s="46"/>
    </row>
    <row r="1159" spans="2:42" ht="18" customHeight="1">
      <c r="B1159" s="592">
        <f>+IF('請求入力欄'!D1156="","",'請求入力欄'!D1156)</f>
      </c>
      <c r="C1159" s="593"/>
      <c r="D1159" s="594"/>
      <c r="E1159" s="204"/>
      <c r="F1159" s="601">
        <f>+IF('請求入力欄'!K1156="","",'請求入力欄'!K1156)</f>
      </c>
      <c r="G1159" s="601"/>
      <c r="H1159" s="601"/>
      <c r="I1159" s="601"/>
      <c r="J1159" s="601"/>
      <c r="K1159" s="601"/>
      <c r="L1159" s="601"/>
      <c r="M1159" s="601"/>
      <c r="N1159" s="601"/>
      <c r="O1159" s="601"/>
      <c r="P1159" s="205"/>
      <c r="Q1159" s="602">
        <f>+IF('請求入力欄'!L1156="","",'請求入力欄'!L1156)</f>
      </c>
      <c r="R1159" s="598"/>
      <c r="S1159" s="598"/>
      <c r="T1159" s="598"/>
      <c r="U1159" s="595">
        <f>+IF('請求入力欄'!M1156="","",'請求入力欄'!M1156)</f>
      </c>
      <c r="V1159" s="595"/>
      <c r="W1159" s="595"/>
      <c r="X1159" s="596"/>
      <c r="Y1159" s="548">
        <f>+IF('請求入力欄'!N1156="","",'請求入力欄'!N1156)</f>
      </c>
      <c r="Z1159" s="549"/>
      <c r="AA1159" s="549"/>
      <c r="AB1159" s="549"/>
      <c r="AC1159" s="549"/>
      <c r="AD1159" s="549"/>
      <c r="AE1159" s="549"/>
      <c r="AF1159" s="549"/>
      <c r="AG1159" s="550"/>
      <c r="AH1159" s="48"/>
      <c r="AI1159" s="127"/>
      <c r="AJ1159" s="127"/>
      <c r="AK1159" s="127"/>
      <c r="AL1159" s="127"/>
      <c r="AM1159" s="127"/>
      <c r="AN1159" s="127"/>
      <c r="AO1159" s="127"/>
      <c r="AP1159" s="47"/>
    </row>
    <row r="1160" spans="2:42" ht="18" customHeight="1">
      <c r="B1160" s="592">
        <f>+IF('請求入力欄'!D1157="","",'請求入力欄'!D1157)</f>
      </c>
      <c r="C1160" s="593"/>
      <c r="D1160" s="594"/>
      <c r="E1160" s="204"/>
      <c r="F1160" s="601">
        <f>+IF('請求入力欄'!K1157="","",'請求入力欄'!K1157)</f>
      </c>
      <c r="G1160" s="601"/>
      <c r="H1160" s="601"/>
      <c r="I1160" s="601"/>
      <c r="J1160" s="601"/>
      <c r="K1160" s="601"/>
      <c r="L1160" s="601"/>
      <c r="M1160" s="601"/>
      <c r="N1160" s="601"/>
      <c r="O1160" s="601"/>
      <c r="P1160" s="205"/>
      <c r="Q1160" s="597">
        <f>+IF('請求入力欄'!L1157="","",'請求入力欄'!L1157)</f>
      </c>
      <c r="R1160" s="598"/>
      <c r="S1160" s="598"/>
      <c r="T1160" s="598"/>
      <c r="U1160" s="595">
        <f>+IF('請求入力欄'!M1157="","",'請求入力欄'!M1157)</f>
      </c>
      <c r="V1160" s="595"/>
      <c r="W1160" s="595"/>
      <c r="X1160" s="596"/>
      <c r="Y1160" s="548">
        <f>+IF('請求入力欄'!N1157="","",'請求入力欄'!N1157)</f>
      </c>
      <c r="Z1160" s="549"/>
      <c r="AA1160" s="549"/>
      <c r="AB1160" s="549"/>
      <c r="AC1160" s="549"/>
      <c r="AD1160" s="549"/>
      <c r="AE1160" s="549"/>
      <c r="AF1160" s="549"/>
      <c r="AG1160" s="550"/>
      <c r="AH1160" s="48"/>
      <c r="AI1160" s="127"/>
      <c r="AJ1160" s="127"/>
      <c r="AK1160" s="127"/>
      <c r="AL1160" s="127"/>
      <c r="AM1160" s="127"/>
      <c r="AN1160" s="127"/>
      <c r="AO1160" s="127"/>
      <c r="AP1160" s="47"/>
    </row>
    <row r="1161" spans="2:42" ht="18" customHeight="1">
      <c r="B1161" s="592">
        <f>+IF('請求入力欄'!D1158="","",'請求入力欄'!D1158)</f>
      </c>
      <c r="C1161" s="593"/>
      <c r="D1161" s="594"/>
      <c r="E1161" s="204"/>
      <c r="F1161" s="601">
        <f>+IF('請求入力欄'!K1158="","",'請求入力欄'!K1158)</f>
      </c>
      <c r="G1161" s="601"/>
      <c r="H1161" s="601"/>
      <c r="I1161" s="601"/>
      <c r="J1161" s="601"/>
      <c r="K1161" s="601"/>
      <c r="L1161" s="601"/>
      <c r="M1161" s="601"/>
      <c r="N1161" s="601"/>
      <c r="O1161" s="601"/>
      <c r="P1161" s="205"/>
      <c r="Q1161" s="597">
        <f>+IF('請求入力欄'!L1158="","",'請求入力欄'!L1158)</f>
      </c>
      <c r="R1161" s="598"/>
      <c r="S1161" s="598"/>
      <c r="T1161" s="598"/>
      <c r="U1161" s="595">
        <f>+IF('請求入力欄'!M1158="","",'請求入力欄'!M1158)</f>
      </c>
      <c r="V1161" s="595"/>
      <c r="W1161" s="595"/>
      <c r="X1161" s="596"/>
      <c r="Y1161" s="548">
        <f>+IF('請求入力欄'!N1158="","",'請求入力欄'!N1158)</f>
      </c>
      <c r="Z1161" s="549"/>
      <c r="AA1161" s="549"/>
      <c r="AB1161" s="549"/>
      <c r="AC1161" s="549"/>
      <c r="AD1161" s="549"/>
      <c r="AE1161" s="549"/>
      <c r="AF1161" s="549"/>
      <c r="AG1161" s="550"/>
      <c r="AH1161" s="48"/>
      <c r="AI1161" s="127"/>
      <c r="AJ1161" s="127"/>
      <c r="AK1161" s="127"/>
      <c r="AL1161" s="127"/>
      <c r="AM1161" s="127"/>
      <c r="AN1161" s="127"/>
      <c r="AO1161" s="127"/>
      <c r="AP1161" s="47"/>
    </row>
    <row r="1162" spans="2:42" ht="18" customHeight="1">
      <c r="B1162" s="592">
        <f>+IF('請求入力欄'!D1159="","",'請求入力欄'!D1159)</f>
      </c>
      <c r="C1162" s="593"/>
      <c r="D1162" s="594"/>
      <c r="E1162" s="204"/>
      <c r="F1162" s="601">
        <f>+IF('請求入力欄'!K1159="","",'請求入力欄'!K1159)</f>
      </c>
      <c r="G1162" s="601"/>
      <c r="H1162" s="601"/>
      <c r="I1162" s="601"/>
      <c r="J1162" s="601"/>
      <c r="K1162" s="601"/>
      <c r="L1162" s="601"/>
      <c r="M1162" s="601"/>
      <c r="N1162" s="601"/>
      <c r="O1162" s="601"/>
      <c r="P1162" s="205"/>
      <c r="Q1162" s="597">
        <f>+IF('請求入力欄'!L1159="","",'請求入力欄'!L1159)</f>
      </c>
      <c r="R1162" s="598"/>
      <c r="S1162" s="598"/>
      <c r="T1162" s="598"/>
      <c r="U1162" s="595">
        <f>+IF('請求入力欄'!M1159="","",'請求入力欄'!M1159)</f>
      </c>
      <c r="V1162" s="595"/>
      <c r="W1162" s="595"/>
      <c r="X1162" s="596"/>
      <c r="Y1162" s="548">
        <f>+IF('請求入力欄'!N1159="","",'請求入力欄'!N1159)</f>
      </c>
      <c r="Z1162" s="549"/>
      <c r="AA1162" s="549"/>
      <c r="AB1162" s="549"/>
      <c r="AC1162" s="549"/>
      <c r="AD1162" s="549"/>
      <c r="AE1162" s="549"/>
      <c r="AF1162" s="549"/>
      <c r="AG1162" s="550"/>
      <c r="AH1162" s="48"/>
      <c r="AI1162" s="127"/>
      <c r="AJ1162" s="127"/>
      <c r="AK1162" s="127"/>
      <c r="AL1162" s="127"/>
      <c r="AM1162" s="127"/>
      <c r="AN1162" s="127"/>
      <c r="AO1162" s="127"/>
      <c r="AP1162" s="47"/>
    </row>
    <row r="1163" spans="2:42" ht="18" customHeight="1">
      <c r="B1163" s="592">
        <f>+IF('請求入力欄'!D1160="","",'請求入力欄'!D1160)</f>
      </c>
      <c r="C1163" s="593"/>
      <c r="D1163" s="594"/>
      <c r="E1163" s="204"/>
      <c r="F1163" s="601">
        <f>+IF('請求入力欄'!K1160="","",'請求入力欄'!K1160)</f>
      </c>
      <c r="G1163" s="601"/>
      <c r="H1163" s="601"/>
      <c r="I1163" s="601"/>
      <c r="J1163" s="601"/>
      <c r="K1163" s="601"/>
      <c r="L1163" s="601"/>
      <c r="M1163" s="601"/>
      <c r="N1163" s="601"/>
      <c r="O1163" s="601"/>
      <c r="P1163" s="205"/>
      <c r="Q1163" s="597">
        <f>+IF('請求入力欄'!L1160="","",'請求入力欄'!L1160)</f>
      </c>
      <c r="R1163" s="598"/>
      <c r="S1163" s="598"/>
      <c r="T1163" s="598"/>
      <c r="U1163" s="595">
        <f>+IF('請求入力欄'!M1160="","",'請求入力欄'!M1160)</f>
      </c>
      <c r="V1163" s="595"/>
      <c r="W1163" s="595"/>
      <c r="X1163" s="596"/>
      <c r="Y1163" s="548">
        <f>+IF('請求入力欄'!N1160="","",'請求入力欄'!N1160)</f>
      </c>
      <c r="Z1163" s="549"/>
      <c r="AA1163" s="549"/>
      <c r="AB1163" s="549"/>
      <c r="AC1163" s="549"/>
      <c r="AD1163" s="549"/>
      <c r="AE1163" s="549"/>
      <c r="AF1163" s="549"/>
      <c r="AG1163" s="550"/>
      <c r="AH1163" s="48"/>
      <c r="AI1163" s="127"/>
      <c r="AJ1163" s="127"/>
      <c r="AK1163" s="127"/>
      <c r="AL1163" s="127"/>
      <c r="AM1163" s="127"/>
      <c r="AN1163" s="127"/>
      <c r="AO1163" s="127"/>
      <c r="AP1163" s="47"/>
    </row>
    <row r="1164" spans="2:42" ht="18" customHeight="1">
      <c r="B1164" s="592">
        <f>+IF('請求入力欄'!D1161="","",'請求入力欄'!D1161)</f>
      </c>
      <c r="C1164" s="593"/>
      <c r="D1164" s="594"/>
      <c r="E1164" s="204"/>
      <c r="F1164" s="601">
        <f>+IF('請求入力欄'!K1161="","",'請求入力欄'!K1161)</f>
      </c>
      <c r="G1164" s="601"/>
      <c r="H1164" s="601"/>
      <c r="I1164" s="601"/>
      <c r="J1164" s="601"/>
      <c r="K1164" s="601"/>
      <c r="L1164" s="601"/>
      <c r="M1164" s="601"/>
      <c r="N1164" s="601"/>
      <c r="O1164" s="601"/>
      <c r="P1164" s="205"/>
      <c r="Q1164" s="597">
        <f>+IF('請求入力欄'!L1161="","",'請求入力欄'!L1161)</f>
      </c>
      <c r="R1164" s="598"/>
      <c r="S1164" s="598"/>
      <c r="T1164" s="598"/>
      <c r="U1164" s="595">
        <f>+IF('請求入力欄'!M1161="","",'請求入力欄'!M1161)</f>
      </c>
      <c r="V1164" s="595"/>
      <c r="W1164" s="595"/>
      <c r="X1164" s="596"/>
      <c r="Y1164" s="548">
        <f>+IF('請求入力欄'!N1161="","",'請求入力欄'!N1161)</f>
      </c>
      <c r="Z1164" s="549"/>
      <c r="AA1164" s="549"/>
      <c r="AB1164" s="549"/>
      <c r="AC1164" s="549"/>
      <c r="AD1164" s="549"/>
      <c r="AE1164" s="549"/>
      <c r="AF1164" s="549"/>
      <c r="AG1164" s="550"/>
      <c r="AH1164" s="48"/>
      <c r="AI1164" s="127"/>
      <c r="AJ1164" s="127"/>
      <c r="AK1164" s="127"/>
      <c r="AL1164" s="127"/>
      <c r="AM1164" s="127"/>
      <c r="AN1164" s="127"/>
      <c r="AO1164" s="127"/>
      <c r="AP1164" s="47"/>
    </row>
    <row r="1165" spans="2:42" ht="18" customHeight="1">
      <c r="B1165" s="592">
        <f>+IF('請求入力欄'!D1162="","",'請求入力欄'!D1162)</f>
      </c>
      <c r="C1165" s="593"/>
      <c r="D1165" s="594"/>
      <c r="E1165" s="204"/>
      <c r="F1165" s="601">
        <f>+IF('請求入力欄'!K1162="","",'請求入力欄'!K1162)</f>
      </c>
      <c r="G1165" s="601"/>
      <c r="H1165" s="601"/>
      <c r="I1165" s="601"/>
      <c r="J1165" s="601"/>
      <c r="K1165" s="601"/>
      <c r="L1165" s="601"/>
      <c r="M1165" s="601"/>
      <c r="N1165" s="601"/>
      <c r="O1165" s="601"/>
      <c r="P1165" s="205"/>
      <c r="Q1165" s="597">
        <f>+IF('請求入力欄'!L1162="","",'請求入力欄'!L1162)</f>
      </c>
      <c r="R1165" s="598"/>
      <c r="S1165" s="598"/>
      <c r="T1165" s="598"/>
      <c r="U1165" s="595">
        <f>+IF('請求入力欄'!M1162="","",'請求入力欄'!M1162)</f>
      </c>
      <c r="V1165" s="595"/>
      <c r="W1165" s="595"/>
      <c r="X1165" s="596"/>
      <c r="Y1165" s="548">
        <f>+IF('請求入力欄'!N1162="","",'請求入力欄'!N1162)</f>
      </c>
      <c r="Z1165" s="549"/>
      <c r="AA1165" s="549"/>
      <c r="AB1165" s="549"/>
      <c r="AC1165" s="549"/>
      <c r="AD1165" s="549"/>
      <c r="AE1165" s="549"/>
      <c r="AF1165" s="549"/>
      <c r="AG1165" s="550"/>
      <c r="AH1165" s="48"/>
      <c r="AI1165" s="127"/>
      <c r="AJ1165" s="127"/>
      <c r="AK1165" s="127"/>
      <c r="AL1165" s="127"/>
      <c r="AM1165" s="127"/>
      <c r="AN1165" s="127"/>
      <c r="AO1165" s="127"/>
      <c r="AP1165" s="47"/>
    </row>
    <row r="1166" spans="2:42" ht="18" customHeight="1">
      <c r="B1166" s="592">
        <f>+IF('請求入力欄'!D1163="","",'請求入力欄'!D1163)</f>
      </c>
      <c r="C1166" s="593"/>
      <c r="D1166" s="594"/>
      <c r="E1166" s="206"/>
      <c r="F1166" s="601">
        <f>+IF('請求入力欄'!K1163="","",'請求入力欄'!K1163)</f>
      </c>
      <c r="G1166" s="601"/>
      <c r="H1166" s="601"/>
      <c r="I1166" s="601"/>
      <c r="J1166" s="601"/>
      <c r="K1166" s="601"/>
      <c r="L1166" s="601"/>
      <c r="M1166" s="601"/>
      <c r="N1166" s="601"/>
      <c r="O1166" s="601"/>
      <c r="P1166" s="207"/>
      <c r="Q1166" s="597">
        <f>+IF('請求入力欄'!L1163="","",'請求入力欄'!L1163)</f>
      </c>
      <c r="R1166" s="598"/>
      <c r="S1166" s="598"/>
      <c r="T1166" s="598"/>
      <c r="U1166" s="595">
        <f>+IF('請求入力欄'!M1163="","",'請求入力欄'!M1163)</f>
      </c>
      <c r="V1166" s="595"/>
      <c r="W1166" s="595"/>
      <c r="X1166" s="596"/>
      <c r="Y1166" s="548">
        <f>+IF('請求入力欄'!N1163="","",'請求入力欄'!N1163)</f>
      </c>
      <c r="Z1166" s="549"/>
      <c r="AA1166" s="549"/>
      <c r="AB1166" s="549"/>
      <c r="AC1166" s="549"/>
      <c r="AD1166" s="549"/>
      <c r="AE1166" s="549"/>
      <c r="AF1166" s="549"/>
      <c r="AG1166" s="550"/>
      <c r="AH1166" s="54"/>
      <c r="AI1166" s="4"/>
      <c r="AJ1166" s="4"/>
      <c r="AK1166" s="4"/>
      <c r="AL1166" s="4"/>
      <c r="AM1166" s="4"/>
      <c r="AN1166" s="4"/>
      <c r="AO1166" s="4"/>
      <c r="AP1166" s="45"/>
    </row>
    <row r="1167" spans="2:42" ht="18" customHeight="1">
      <c r="B1167" s="592">
        <f>+IF('請求入力欄'!D1164="","",'請求入力欄'!D1164)</f>
      </c>
      <c r="C1167" s="593"/>
      <c r="D1167" s="594"/>
      <c r="E1167" s="204"/>
      <c r="F1167" s="601">
        <f>+IF('請求入力欄'!K1164="","",'請求入力欄'!K1164)</f>
      </c>
      <c r="G1167" s="601"/>
      <c r="H1167" s="601"/>
      <c r="I1167" s="601"/>
      <c r="J1167" s="601"/>
      <c r="K1167" s="601"/>
      <c r="L1167" s="601"/>
      <c r="M1167" s="601"/>
      <c r="N1167" s="601"/>
      <c r="O1167" s="601"/>
      <c r="P1167" s="205"/>
      <c r="Q1167" s="597">
        <f>+IF('請求入力欄'!L1164="","",'請求入力欄'!L1164)</f>
      </c>
      <c r="R1167" s="598"/>
      <c r="S1167" s="598"/>
      <c r="T1167" s="598"/>
      <c r="U1167" s="595">
        <f>+IF('請求入力欄'!M1164="","",'請求入力欄'!M1164)</f>
      </c>
      <c r="V1167" s="595"/>
      <c r="W1167" s="595"/>
      <c r="X1167" s="596"/>
      <c r="Y1167" s="548">
        <f>+IF('請求入力欄'!N1164="","",'請求入力欄'!N1164)</f>
      </c>
      <c r="Z1167" s="549"/>
      <c r="AA1167" s="549"/>
      <c r="AB1167" s="549"/>
      <c r="AC1167" s="549"/>
      <c r="AD1167" s="549"/>
      <c r="AE1167" s="549"/>
      <c r="AF1167" s="549"/>
      <c r="AG1167" s="550"/>
      <c r="AH1167" s="48"/>
      <c r="AI1167" s="127"/>
      <c r="AJ1167" s="127"/>
      <c r="AK1167" s="127"/>
      <c r="AL1167" s="127"/>
      <c r="AM1167" s="127"/>
      <c r="AN1167" s="127"/>
      <c r="AO1167" s="127"/>
      <c r="AP1167" s="47"/>
    </row>
    <row r="1168" spans="2:42" ht="26.25" customHeight="1">
      <c r="B1168" s="40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442" t="s">
        <v>248</v>
      </c>
      <c r="R1168" s="443"/>
      <c r="S1168" s="443"/>
      <c r="T1168" s="444"/>
      <c r="U1168" s="51" t="s">
        <v>2</v>
      </c>
      <c r="V1168" s="52"/>
      <c r="W1168" s="52"/>
      <c r="X1168" s="53"/>
      <c r="Y1168" s="490">
        <f>SUM(Y1159:AG1167)</f>
        <v>0</v>
      </c>
      <c r="Z1168" s="491"/>
      <c r="AA1168" s="491"/>
      <c r="AB1168" s="491"/>
      <c r="AC1168" s="491"/>
      <c r="AD1168" s="491"/>
      <c r="AE1168" s="491"/>
      <c r="AF1168" s="491"/>
      <c r="AG1168" s="492"/>
      <c r="AH1168" s="496" t="s">
        <v>32</v>
      </c>
      <c r="AI1168" s="496"/>
      <c r="AJ1168" s="496"/>
      <c r="AK1168" s="496"/>
      <c r="AL1168" s="496"/>
      <c r="AM1168" s="496"/>
      <c r="AN1168" s="496"/>
      <c r="AO1168" s="496"/>
      <c r="AP1168" s="497"/>
    </row>
    <row r="1169" spans="2:42" ht="26.25" customHeight="1" thickBot="1">
      <c r="B1169" s="41"/>
      <c r="C1169" s="42"/>
      <c r="D1169" s="42"/>
      <c r="E1169" s="42"/>
      <c r="F1169" s="42"/>
      <c r="G1169" s="42"/>
      <c r="H1169" s="42"/>
      <c r="I1169" s="42"/>
      <c r="J1169" s="42"/>
      <c r="K1169" s="42"/>
      <c r="L1169" s="42"/>
      <c r="M1169" s="4"/>
      <c r="N1169" s="4"/>
      <c r="O1169" s="4"/>
      <c r="P1169" s="4"/>
      <c r="Q1169" s="261"/>
      <c r="R1169" s="445">
        <f>'請求入力欄'!K1166</f>
        <v>0.08</v>
      </c>
      <c r="S1169" s="445"/>
      <c r="T1169" s="446"/>
      <c r="U1169" s="72" t="s">
        <v>29</v>
      </c>
      <c r="V1169" s="73"/>
      <c r="W1169" s="73"/>
      <c r="X1169" s="74"/>
      <c r="Y1169" s="493">
        <f>ROUNDDOWN(Y1168*R1169,0)</f>
        <v>0</v>
      </c>
      <c r="Z1169" s="494"/>
      <c r="AA1169" s="494"/>
      <c r="AB1169" s="494"/>
      <c r="AC1169" s="494"/>
      <c r="AD1169" s="494"/>
      <c r="AE1169" s="494"/>
      <c r="AF1169" s="494"/>
      <c r="AG1169" s="495"/>
      <c r="AH1169" s="498">
        <f>SUM(Y1168:AG1169)</f>
        <v>0</v>
      </c>
      <c r="AI1169" s="499"/>
      <c r="AJ1169" s="499"/>
      <c r="AK1169" s="499"/>
      <c r="AL1169" s="499"/>
      <c r="AM1169" s="499"/>
      <c r="AN1169" s="499"/>
      <c r="AO1169" s="499"/>
      <c r="AP1169" s="500"/>
    </row>
    <row r="1170" spans="2:42" ht="17.25" customHeight="1" thickTop="1">
      <c r="B1170" s="568" t="s">
        <v>27</v>
      </c>
      <c r="C1170" s="39"/>
      <c r="D1170" s="4"/>
      <c r="E1170" s="4"/>
      <c r="F1170" s="4"/>
      <c r="G1170" s="4"/>
      <c r="H1170" s="4"/>
      <c r="I1170" s="4"/>
      <c r="J1170" s="4"/>
      <c r="K1170" s="4"/>
      <c r="L1170" s="4"/>
      <c r="M1170" s="569" t="s">
        <v>28</v>
      </c>
      <c r="N1170" s="570"/>
      <c r="O1170" s="570"/>
      <c r="P1170" s="570"/>
      <c r="Q1170" s="570"/>
      <c r="R1170" s="570"/>
      <c r="S1170" s="570"/>
      <c r="T1170" s="570"/>
      <c r="U1170" s="570"/>
      <c r="V1170" s="570" t="s">
        <v>29</v>
      </c>
      <c r="W1170" s="570"/>
      <c r="X1170" s="570"/>
      <c r="Y1170" s="571"/>
      <c r="Z1170" s="571"/>
      <c r="AA1170" s="571"/>
      <c r="AB1170" s="571"/>
      <c r="AC1170" s="572"/>
      <c r="AD1170" s="573" t="s">
        <v>30</v>
      </c>
      <c r="AE1170" s="574"/>
      <c r="AF1170" s="574"/>
      <c r="AG1170" s="575"/>
      <c r="AH1170" s="44"/>
      <c r="AI1170" s="43"/>
      <c r="AJ1170" s="60"/>
      <c r="AK1170" s="132"/>
      <c r="AL1170" s="43"/>
      <c r="AM1170" s="60"/>
      <c r="AN1170" s="132"/>
      <c r="AO1170" s="59"/>
      <c r="AP1170" s="60"/>
    </row>
    <row r="1171" spans="2:42" ht="17.25" customHeight="1">
      <c r="B1171" s="568"/>
      <c r="C1171" s="14"/>
      <c r="D1171" s="6"/>
      <c r="E1171" s="6" t="s">
        <v>22</v>
      </c>
      <c r="F1171" s="6"/>
      <c r="G1171" s="6"/>
      <c r="H1171" s="6"/>
      <c r="I1171" s="6"/>
      <c r="J1171" s="6"/>
      <c r="K1171" s="6"/>
      <c r="L1171" s="6" t="s">
        <v>24</v>
      </c>
      <c r="M1171" s="576"/>
      <c r="N1171" s="447"/>
      <c r="O1171" s="512"/>
      <c r="P1171" s="514"/>
      <c r="Q1171" s="447"/>
      <c r="R1171" s="512"/>
      <c r="S1171" s="514"/>
      <c r="T1171" s="447"/>
      <c r="U1171" s="512"/>
      <c r="V1171" s="514"/>
      <c r="W1171" s="512"/>
      <c r="X1171" s="514"/>
      <c r="Y1171" s="447"/>
      <c r="Z1171" s="512"/>
      <c r="AA1171" s="514"/>
      <c r="AB1171" s="447"/>
      <c r="AC1171" s="533"/>
      <c r="AD1171" s="578" t="s">
        <v>31</v>
      </c>
      <c r="AE1171" s="579"/>
      <c r="AF1171" s="579"/>
      <c r="AG1171" s="580"/>
      <c r="AH1171" s="35"/>
      <c r="AI1171" s="79"/>
      <c r="AJ1171" s="61"/>
      <c r="AK1171" s="133"/>
      <c r="AL1171" s="79"/>
      <c r="AM1171" s="61"/>
      <c r="AN1171" s="133"/>
      <c r="AO1171" s="79"/>
      <c r="AP1171" s="61"/>
    </row>
    <row r="1172" spans="2:42" ht="17.25" customHeight="1" thickBot="1">
      <c r="B1172" s="568"/>
      <c r="C1172" s="126" t="s">
        <v>80</v>
      </c>
      <c r="D1172" s="5"/>
      <c r="E1172" s="5"/>
      <c r="F1172" s="5"/>
      <c r="G1172" s="5"/>
      <c r="H1172" s="5"/>
      <c r="I1172" s="5"/>
      <c r="J1172" s="5"/>
      <c r="K1172" s="5"/>
      <c r="L1172" s="5"/>
      <c r="M1172" s="577"/>
      <c r="N1172" s="448"/>
      <c r="O1172" s="513"/>
      <c r="P1172" s="515"/>
      <c r="Q1172" s="448"/>
      <c r="R1172" s="513"/>
      <c r="S1172" s="515"/>
      <c r="T1172" s="448"/>
      <c r="U1172" s="513"/>
      <c r="V1172" s="515"/>
      <c r="W1172" s="513"/>
      <c r="X1172" s="515"/>
      <c r="Y1172" s="448"/>
      <c r="Z1172" s="513"/>
      <c r="AA1172" s="515"/>
      <c r="AB1172" s="448"/>
      <c r="AC1172" s="534"/>
      <c r="AD1172" s="581" t="s">
        <v>2</v>
      </c>
      <c r="AE1172" s="582"/>
      <c r="AF1172" s="582"/>
      <c r="AG1172" s="583"/>
      <c r="AH1172" s="35"/>
      <c r="AI1172" s="79"/>
      <c r="AJ1172" s="61"/>
      <c r="AK1172" s="133"/>
      <c r="AL1172" s="79"/>
      <c r="AM1172" s="61"/>
      <c r="AN1172" s="133"/>
      <c r="AO1172" s="79"/>
      <c r="AP1172" s="61"/>
    </row>
    <row r="1173" spans="2:42" ht="17.25" customHeight="1">
      <c r="B1173" s="568"/>
      <c r="C1173" s="34"/>
      <c r="D1173" s="4"/>
      <c r="E1173" s="4"/>
      <c r="F1173" s="4"/>
      <c r="G1173" s="4"/>
      <c r="H1173" s="4"/>
      <c r="I1173" s="4"/>
      <c r="J1173" s="4"/>
      <c r="K1173" s="4"/>
      <c r="L1173" s="55"/>
      <c r="M1173" s="584" t="s">
        <v>42</v>
      </c>
      <c r="N1173" s="585"/>
      <c r="O1173" s="585"/>
      <c r="P1173" s="585"/>
      <c r="Q1173" s="586" t="s">
        <v>43</v>
      </c>
      <c r="R1173" s="587"/>
      <c r="S1173" s="587"/>
      <c r="T1173" s="587"/>
      <c r="U1173" s="588" t="s">
        <v>52</v>
      </c>
      <c r="V1173" s="587"/>
      <c r="W1173" s="587"/>
      <c r="X1173" s="587"/>
      <c r="Y1173" s="587"/>
      <c r="Z1173" s="587"/>
      <c r="AA1173" s="587"/>
      <c r="AB1173" s="587"/>
      <c r="AC1173" s="587"/>
      <c r="AD1173" s="589" t="s">
        <v>3</v>
      </c>
      <c r="AE1173" s="590"/>
      <c r="AF1173" s="590"/>
      <c r="AG1173" s="591"/>
      <c r="AH1173" s="58"/>
      <c r="AI1173" s="57"/>
      <c r="AJ1173" s="62"/>
      <c r="AK1173" s="134"/>
      <c r="AL1173" s="57"/>
      <c r="AM1173" s="62"/>
      <c r="AN1173" s="134"/>
      <c r="AO1173" s="57"/>
      <c r="AP1173" s="62"/>
    </row>
    <row r="1174" spans="2:42" ht="19.5" customHeight="1">
      <c r="B1174" s="563" t="s">
        <v>21</v>
      </c>
      <c r="C1174" s="564"/>
      <c r="D1174" s="565"/>
      <c r="E1174" s="551" t="s">
        <v>16</v>
      </c>
      <c r="F1174" s="552"/>
      <c r="G1174" s="552"/>
      <c r="H1174" s="552"/>
      <c r="I1174" s="552"/>
      <c r="J1174" s="552"/>
      <c r="K1174" s="552"/>
      <c r="L1174" s="552"/>
      <c r="M1174" s="553" t="s">
        <v>44</v>
      </c>
      <c r="N1174" s="554"/>
      <c r="O1174" s="554"/>
      <c r="P1174" s="554"/>
      <c r="Q1174" s="555"/>
      <c r="R1174" s="525"/>
      <c r="S1174" s="525"/>
      <c r="T1174" s="525"/>
      <c r="U1174" s="559" t="s">
        <v>53</v>
      </c>
      <c r="V1174" s="525"/>
      <c r="W1174" s="525"/>
      <c r="X1174" s="525"/>
      <c r="Y1174" s="510"/>
      <c r="Z1174" s="511"/>
      <c r="AA1174" s="511"/>
      <c r="AB1174" s="511"/>
      <c r="AC1174" s="511"/>
      <c r="AD1174" s="529">
        <v>4120</v>
      </c>
      <c r="AE1174" s="530"/>
      <c r="AF1174" s="530"/>
      <c r="AG1174" s="531" t="s">
        <v>60</v>
      </c>
      <c r="AH1174" s="531"/>
      <c r="AI1174" s="531"/>
      <c r="AJ1174" s="532"/>
      <c r="AK1174" s="56"/>
      <c r="AL1174" s="33"/>
      <c r="AM1174" s="33"/>
      <c r="AN1174" s="33"/>
      <c r="AO1174" s="33"/>
      <c r="AP1174" s="63"/>
    </row>
    <row r="1175" spans="2:42" ht="19.5" customHeight="1">
      <c r="B1175" s="551"/>
      <c r="C1175" s="552"/>
      <c r="D1175" s="552"/>
      <c r="E1175" s="70"/>
      <c r="F1175" s="130"/>
      <c r="G1175" s="130"/>
      <c r="H1175" s="130"/>
      <c r="I1175" s="130"/>
      <c r="J1175" s="130"/>
      <c r="K1175" s="130"/>
      <c r="L1175" s="50"/>
      <c r="M1175" s="553" t="s">
        <v>45</v>
      </c>
      <c r="N1175" s="554"/>
      <c r="O1175" s="554"/>
      <c r="P1175" s="554"/>
      <c r="Q1175" s="555"/>
      <c r="R1175" s="525"/>
      <c r="S1175" s="525"/>
      <c r="T1175" s="525"/>
      <c r="U1175" s="559" t="s">
        <v>54</v>
      </c>
      <c r="V1175" s="525"/>
      <c r="W1175" s="525"/>
      <c r="X1175" s="525"/>
      <c r="Y1175" s="510"/>
      <c r="Z1175" s="511"/>
      <c r="AA1175" s="511"/>
      <c r="AB1175" s="511"/>
      <c r="AC1175" s="511"/>
      <c r="AD1175" s="538">
        <v>4140</v>
      </c>
      <c r="AE1175" s="539"/>
      <c r="AF1175" s="539"/>
      <c r="AG1175" s="470" t="s">
        <v>61</v>
      </c>
      <c r="AH1175" s="470"/>
      <c r="AI1175" s="470"/>
      <c r="AJ1175" s="471"/>
      <c r="AK1175" s="15"/>
      <c r="AL1175" s="16"/>
      <c r="AM1175" s="16"/>
      <c r="AN1175" s="16"/>
      <c r="AO1175" s="16"/>
      <c r="AP1175" s="64"/>
    </row>
    <row r="1176" spans="2:42" ht="19.5" customHeight="1">
      <c r="B1176" s="551"/>
      <c r="C1176" s="552"/>
      <c r="D1176" s="552"/>
      <c r="E1176" s="70"/>
      <c r="F1176" s="130"/>
      <c r="G1176" s="130"/>
      <c r="H1176" s="130"/>
      <c r="I1176" s="130"/>
      <c r="J1176" s="130"/>
      <c r="K1176" s="130"/>
      <c r="L1176" s="50"/>
      <c r="M1176" s="553" t="s">
        <v>46</v>
      </c>
      <c r="N1176" s="554"/>
      <c r="O1176" s="554"/>
      <c r="P1176" s="554"/>
      <c r="Q1176" s="555"/>
      <c r="R1176" s="525"/>
      <c r="S1176" s="525"/>
      <c r="T1176" s="525"/>
      <c r="U1176" s="559" t="s">
        <v>55</v>
      </c>
      <c r="V1176" s="525"/>
      <c r="W1176" s="525"/>
      <c r="X1176" s="525"/>
      <c r="Y1176" s="510"/>
      <c r="Z1176" s="511"/>
      <c r="AA1176" s="511"/>
      <c r="AB1176" s="511"/>
      <c r="AC1176" s="511"/>
      <c r="AD1176" s="566">
        <v>4150</v>
      </c>
      <c r="AE1176" s="567"/>
      <c r="AF1176" s="567"/>
      <c r="AG1176" s="472" t="s">
        <v>62</v>
      </c>
      <c r="AH1176" s="472"/>
      <c r="AI1176" s="472"/>
      <c r="AJ1176" s="473"/>
      <c r="AK1176" s="17"/>
      <c r="AL1176" s="18"/>
      <c r="AM1176" s="18"/>
      <c r="AN1176" s="18"/>
      <c r="AO1176" s="18"/>
      <c r="AP1176" s="65"/>
    </row>
    <row r="1177" spans="2:42" ht="19.5" customHeight="1">
      <c r="B1177" s="551"/>
      <c r="C1177" s="552"/>
      <c r="D1177" s="552"/>
      <c r="E1177" s="70"/>
      <c r="F1177" s="130"/>
      <c r="G1177" s="130"/>
      <c r="H1177" s="130"/>
      <c r="I1177" s="130"/>
      <c r="J1177" s="130"/>
      <c r="K1177" s="130"/>
      <c r="L1177" s="50"/>
      <c r="M1177" s="553" t="s">
        <v>47</v>
      </c>
      <c r="N1177" s="554"/>
      <c r="O1177" s="554"/>
      <c r="P1177" s="554"/>
      <c r="Q1177" s="555"/>
      <c r="R1177" s="525"/>
      <c r="S1177" s="525"/>
      <c r="T1177" s="525"/>
      <c r="U1177" s="559" t="s">
        <v>56</v>
      </c>
      <c r="V1177" s="525"/>
      <c r="W1177" s="525"/>
      <c r="X1177" s="525"/>
      <c r="Y1177" s="526"/>
      <c r="Z1177" s="526"/>
      <c r="AA1177" s="526"/>
      <c r="AB1177" s="526"/>
      <c r="AC1177" s="526"/>
      <c r="AD1177" s="19"/>
      <c r="AE1177" s="19"/>
      <c r="AF1177" s="19"/>
      <c r="AG1177" s="19"/>
      <c r="AH1177" s="19"/>
      <c r="AI1177" s="19"/>
      <c r="AJ1177" s="20"/>
      <c r="AK1177" s="560" t="s">
        <v>63</v>
      </c>
      <c r="AL1177" s="561"/>
      <c r="AM1177" s="561" t="s">
        <v>64</v>
      </c>
      <c r="AN1177" s="561"/>
      <c r="AO1177" s="561" t="s">
        <v>65</v>
      </c>
      <c r="AP1177" s="562"/>
    </row>
    <row r="1178" spans="2:42" ht="19.5" customHeight="1">
      <c r="B1178" s="551"/>
      <c r="C1178" s="552"/>
      <c r="D1178" s="552"/>
      <c r="E1178" s="70"/>
      <c r="F1178" s="130"/>
      <c r="G1178" s="130"/>
      <c r="H1178" s="130"/>
      <c r="I1178" s="130"/>
      <c r="J1178" s="130"/>
      <c r="K1178" s="130"/>
      <c r="L1178" s="50"/>
      <c r="M1178" s="553" t="s">
        <v>48</v>
      </c>
      <c r="N1178" s="554"/>
      <c r="O1178" s="554"/>
      <c r="P1178" s="554"/>
      <c r="Q1178" s="555"/>
      <c r="R1178" s="525"/>
      <c r="S1178" s="525"/>
      <c r="T1178" s="525"/>
      <c r="U1178" s="559" t="s">
        <v>57</v>
      </c>
      <c r="V1178" s="525"/>
      <c r="W1178" s="525"/>
      <c r="X1178" s="525"/>
      <c r="Y1178" s="526"/>
      <c r="Z1178" s="526"/>
      <c r="AA1178" s="526"/>
      <c r="AB1178" s="526"/>
      <c r="AC1178" s="526"/>
      <c r="AD1178" s="21"/>
      <c r="AE1178" s="21"/>
      <c r="AF1178" s="21"/>
      <c r="AG1178" s="21"/>
      <c r="AH1178" s="21"/>
      <c r="AI1178" s="21"/>
      <c r="AJ1178" s="22"/>
      <c r="AK1178" s="474">
        <v>0</v>
      </c>
      <c r="AL1178" s="468"/>
      <c r="AM1178" s="468">
        <v>4</v>
      </c>
      <c r="AN1178" s="468"/>
      <c r="AO1178" s="468">
        <v>0</v>
      </c>
      <c r="AP1178" s="469"/>
    </row>
    <row r="1179" spans="2:42" ht="19.5" customHeight="1">
      <c r="B1179" s="551"/>
      <c r="C1179" s="552"/>
      <c r="D1179" s="552"/>
      <c r="E1179" s="70"/>
      <c r="F1179" s="130"/>
      <c r="G1179" s="130"/>
      <c r="H1179" s="130"/>
      <c r="I1179" s="130"/>
      <c r="J1179" s="130"/>
      <c r="K1179" s="130"/>
      <c r="L1179" s="50"/>
      <c r="M1179" s="553" t="s">
        <v>49</v>
      </c>
      <c r="N1179" s="554"/>
      <c r="O1179" s="554"/>
      <c r="P1179" s="554"/>
      <c r="Q1179" s="555"/>
      <c r="R1179" s="525"/>
      <c r="S1179" s="525"/>
      <c r="T1179" s="525"/>
      <c r="U1179" s="559" t="s">
        <v>58</v>
      </c>
      <c r="V1179" s="525"/>
      <c r="W1179" s="525"/>
      <c r="X1179" s="525"/>
      <c r="Y1179" s="526"/>
      <c r="Z1179" s="526"/>
      <c r="AA1179" s="526"/>
      <c r="AB1179" s="526"/>
      <c r="AC1179" s="526"/>
      <c r="AD1179" s="21"/>
      <c r="AE1179" s="21"/>
      <c r="AF1179" s="21"/>
      <c r="AG1179" s="21"/>
      <c r="AH1179" s="21"/>
      <c r="AI1179" s="21"/>
      <c r="AJ1179" s="22"/>
      <c r="AK1179" s="474">
        <v>1</v>
      </c>
      <c r="AL1179" s="468"/>
      <c r="AM1179" s="468">
        <v>6</v>
      </c>
      <c r="AN1179" s="468"/>
      <c r="AO1179" s="468">
        <v>1</v>
      </c>
      <c r="AP1179" s="469"/>
    </row>
    <row r="1180" spans="2:42" ht="19.5" customHeight="1">
      <c r="B1180" s="551"/>
      <c r="C1180" s="552"/>
      <c r="D1180" s="552"/>
      <c r="E1180" s="70"/>
      <c r="F1180" s="130"/>
      <c r="G1180" s="130"/>
      <c r="H1180" s="130"/>
      <c r="I1180" s="130"/>
      <c r="J1180" s="130"/>
      <c r="K1180" s="130"/>
      <c r="L1180" s="50"/>
      <c r="M1180" s="553" t="s">
        <v>258</v>
      </c>
      <c r="N1180" s="554"/>
      <c r="O1180" s="554"/>
      <c r="P1180" s="554"/>
      <c r="Q1180" s="555"/>
      <c r="R1180" s="525"/>
      <c r="S1180" s="525"/>
      <c r="T1180" s="525"/>
      <c r="U1180" s="559" t="s">
        <v>59</v>
      </c>
      <c r="V1180" s="525"/>
      <c r="W1180" s="525"/>
      <c r="X1180" s="525"/>
      <c r="Y1180" s="526"/>
      <c r="Z1180" s="526"/>
      <c r="AA1180" s="526"/>
      <c r="AB1180" s="526"/>
      <c r="AC1180" s="526"/>
      <c r="AD1180" s="21"/>
      <c r="AE1180" s="21"/>
      <c r="AF1180" s="21"/>
      <c r="AG1180" s="21"/>
      <c r="AH1180" s="21"/>
      <c r="AI1180" s="21"/>
      <c r="AJ1180" s="22"/>
      <c r="AK1180" s="474">
        <v>2</v>
      </c>
      <c r="AL1180" s="468"/>
      <c r="AM1180" s="468">
        <v>7</v>
      </c>
      <c r="AN1180" s="468"/>
      <c r="AO1180" s="468">
        <v>2</v>
      </c>
      <c r="AP1180" s="469"/>
    </row>
    <row r="1181" spans="2:42" ht="19.5" customHeight="1">
      <c r="B1181" s="551"/>
      <c r="C1181" s="552"/>
      <c r="D1181" s="552"/>
      <c r="E1181" s="70"/>
      <c r="F1181" s="130"/>
      <c r="G1181" s="130"/>
      <c r="H1181" s="130"/>
      <c r="I1181" s="130"/>
      <c r="J1181" s="130"/>
      <c r="K1181" s="130"/>
      <c r="L1181" s="50"/>
      <c r="M1181" s="553" t="s">
        <v>50</v>
      </c>
      <c r="N1181" s="554"/>
      <c r="O1181" s="554"/>
      <c r="P1181" s="554"/>
      <c r="Q1181" s="555"/>
      <c r="R1181" s="525"/>
      <c r="S1181" s="525"/>
      <c r="T1181" s="525"/>
      <c r="U1181" s="525"/>
      <c r="V1181" s="525"/>
      <c r="W1181" s="525"/>
      <c r="X1181" s="525"/>
      <c r="Y1181" s="526"/>
      <c r="Z1181" s="526"/>
      <c r="AA1181" s="526"/>
      <c r="AB1181" s="526"/>
      <c r="AC1181" s="526"/>
      <c r="AD1181" s="21"/>
      <c r="AE1181" s="21"/>
      <c r="AF1181" s="21"/>
      <c r="AG1181" s="21"/>
      <c r="AH1181" s="21"/>
      <c r="AI1181" s="21"/>
      <c r="AJ1181" s="22"/>
      <c r="AK1181" s="474"/>
      <c r="AL1181" s="468"/>
      <c r="AM1181" s="468"/>
      <c r="AN1181" s="468"/>
      <c r="AO1181" s="468">
        <v>4</v>
      </c>
      <c r="AP1181" s="469"/>
    </row>
    <row r="1182" spans="2:42" ht="19.5" customHeight="1">
      <c r="B1182" s="551"/>
      <c r="C1182" s="552"/>
      <c r="D1182" s="552"/>
      <c r="E1182" s="70"/>
      <c r="F1182" s="130"/>
      <c r="G1182" s="130"/>
      <c r="H1182" s="130"/>
      <c r="I1182" s="130"/>
      <c r="J1182" s="130"/>
      <c r="K1182" s="130"/>
      <c r="L1182" s="50"/>
      <c r="M1182" s="556"/>
      <c r="N1182" s="554"/>
      <c r="O1182" s="554"/>
      <c r="P1182" s="554"/>
      <c r="Q1182" s="555"/>
      <c r="R1182" s="525"/>
      <c r="S1182" s="525"/>
      <c r="T1182" s="525"/>
      <c r="U1182" s="525"/>
      <c r="V1182" s="525"/>
      <c r="W1182" s="525"/>
      <c r="X1182" s="525"/>
      <c r="Y1182" s="526"/>
      <c r="Z1182" s="526"/>
      <c r="AA1182" s="526"/>
      <c r="AB1182" s="526"/>
      <c r="AC1182" s="526"/>
      <c r="AD1182" s="21"/>
      <c r="AE1182" s="21"/>
      <c r="AF1182" s="21"/>
      <c r="AG1182" s="21"/>
      <c r="AH1182" s="21"/>
      <c r="AI1182" s="21"/>
      <c r="AJ1182" s="22"/>
      <c r="AK1182" s="474"/>
      <c r="AL1182" s="468"/>
      <c r="AM1182" s="468"/>
      <c r="AN1182" s="468"/>
      <c r="AO1182" s="468">
        <v>5</v>
      </c>
      <c r="AP1182" s="469"/>
    </row>
    <row r="1183" spans="2:42" ht="19.5" customHeight="1">
      <c r="B1183" s="551"/>
      <c r="C1183" s="552"/>
      <c r="D1183" s="552"/>
      <c r="E1183" s="70"/>
      <c r="F1183" s="130"/>
      <c r="G1183" s="130"/>
      <c r="H1183" s="130"/>
      <c r="I1183" s="130"/>
      <c r="J1183" s="130"/>
      <c r="K1183" s="130"/>
      <c r="L1183" s="50"/>
      <c r="M1183" s="553"/>
      <c r="N1183" s="554"/>
      <c r="O1183" s="554"/>
      <c r="P1183" s="554"/>
      <c r="Q1183" s="555"/>
      <c r="R1183" s="525"/>
      <c r="S1183" s="525"/>
      <c r="T1183" s="525"/>
      <c r="U1183" s="525"/>
      <c r="V1183" s="525"/>
      <c r="W1183" s="525"/>
      <c r="X1183" s="525"/>
      <c r="Y1183" s="526"/>
      <c r="Z1183" s="526"/>
      <c r="AA1183" s="526"/>
      <c r="AB1183" s="526"/>
      <c r="AC1183" s="526"/>
      <c r="AD1183" s="21"/>
      <c r="AE1183" s="21"/>
      <c r="AF1183" s="21"/>
      <c r="AG1183" s="21"/>
      <c r="AH1183" s="21"/>
      <c r="AI1183" s="21"/>
      <c r="AJ1183" s="22"/>
      <c r="AK1183" s="474"/>
      <c r="AL1183" s="468"/>
      <c r="AM1183" s="468"/>
      <c r="AN1183" s="468"/>
      <c r="AO1183" s="468"/>
      <c r="AP1183" s="469"/>
    </row>
    <row r="1184" spans="2:42" ht="19.5" customHeight="1">
      <c r="B1184" s="540" t="s">
        <v>2</v>
      </c>
      <c r="C1184" s="541"/>
      <c r="D1184" s="541"/>
      <c r="E1184" s="71"/>
      <c r="F1184" s="66"/>
      <c r="G1184" s="66"/>
      <c r="H1184" s="66"/>
      <c r="I1184" s="66"/>
      <c r="J1184" s="66"/>
      <c r="K1184" s="66"/>
      <c r="L1184" s="67"/>
      <c r="M1184" s="542" t="s">
        <v>51</v>
      </c>
      <c r="N1184" s="543"/>
      <c r="O1184" s="543"/>
      <c r="P1184" s="543"/>
      <c r="Q1184" s="544"/>
      <c r="R1184" s="545"/>
      <c r="S1184" s="545"/>
      <c r="T1184" s="545"/>
      <c r="U1184" s="545"/>
      <c r="V1184" s="545"/>
      <c r="W1184" s="545"/>
      <c r="X1184" s="545"/>
      <c r="Y1184" s="546"/>
      <c r="Z1184" s="546"/>
      <c r="AA1184" s="546"/>
      <c r="AB1184" s="546"/>
      <c r="AC1184" s="546"/>
      <c r="AD1184" s="23"/>
      <c r="AE1184" s="23"/>
      <c r="AF1184" s="23"/>
      <c r="AG1184" s="23"/>
      <c r="AH1184" s="23"/>
      <c r="AI1184" s="23"/>
      <c r="AJ1184" s="24"/>
      <c r="AK1184" s="547"/>
      <c r="AL1184" s="527"/>
      <c r="AM1184" s="527"/>
      <c r="AN1184" s="527"/>
      <c r="AO1184" s="527"/>
      <c r="AP1184" s="528"/>
    </row>
    <row r="1185" spans="2:42" ht="12" customHeight="1">
      <c r="B1185" s="68" t="s">
        <v>17</v>
      </c>
      <c r="C1185" s="81"/>
      <c r="D1185" s="81"/>
      <c r="E1185" s="81"/>
      <c r="F1185" s="81"/>
      <c r="G1185" s="81"/>
      <c r="H1185" s="81"/>
      <c r="I1185" s="81"/>
      <c r="J1185" s="81"/>
      <c r="K1185" s="81"/>
      <c r="L1185" s="81"/>
      <c r="M1185" s="81"/>
      <c r="N1185" s="81"/>
      <c r="O1185" s="81"/>
      <c r="P1185" s="81"/>
      <c r="Q1185" s="81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69"/>
      <c r="AD1185" s="9"/>
      <c r="AE1185" s="86"/>
      <c r="AF1185" s="86"/>
      <c r="AG1185" s="86"/>
      <c r="AH1185" s="86"/>
      <c r="AI1185" s="86"/>
      <c r="AJ1185" s="86"/>
      <c r="AK1185" s="86"/>
      <c r="AL1185" s="86"/>
      <c r="AM1185" s="86"/>
      <c r="AN1185" s="86"/>
      <c r="AO1185" s="86"/>
      <c r="AP1185" s="215"/>
    </row>
    <row r="1186" spans="2:42" ht="12" customHeight="1">
      <c r="B1186" s="11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12"/>
      <c r="AD1186" s="11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216"/>
    </row>
    <row r="1187" spans="2:42" ht="12" customHeight="1">
      <c r="B1187" s="1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12"/>
      <c r="AD1187" s="11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216"/>
    </row>
    <row r="1188" spans="2:42" ht="12" customHeight="1">
      <c r="B1188" s="11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12"/>
      <c r="AD1188" s="11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216"/>
    </row>
    <row r="1189" spans="2:42" ht="12" customHeight="1">
      <c r="B1189" s="1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12"/>
      <c r="AD1189" s="11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216"/>
    </row>
    <row r="1190" spans="2:42" ht="12" customHeight="1">
      <c r="B1190" s="11"/>
      <c r="C1190" s="33"/>
      <c r="D1190" s="33"/>
      <c r="E1190" s="33"/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  <c r="R1190" s="33"/>
      <c r="S1190" s="33"/>
      <c r="T1190" s="33"/>
      <c r="U1190" s="33"/>
      <c r="V1190" s="33"/>
      <c r="W1190" s="33"/>
      <c r="X1190" s="33"/>
      <c r="Y1190" s="33"/>
      <c r="Z1190" s="33"/>
      <c r="AA1190" s="33"/>
      <c r="AB1190" s="33"/>
      <c r="AC1190" s="12"/>
      <c r="AD1190" s="11"/>
      <c r="AE1190" s="4"/>
      <c r="AF1190" s="4"/>
      <c r="AG1190" s="4"/>
      <c r="AH1190" s="4"/>
      <c r="AI1190" s="4"/>
      <c r="AO1190" s="4"/>
      <c r="AP1190" s="216"/>
    </row>
    <row r="1191" spans="2:42" ht="12" customHeight="1">
      <c r="B1191" s="11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12"/>
      <c r="AD1191" s="11"/>
      <c r="AE1191" s="4"/>
      <c r="AF1191" s="4"/>
      <c r="AG1191" s="4"/>
      <c r="AH1191" s="4"/>
      <c r="AI1191" s="4"/>
      <c r="AO1191" s="4"/>
      <c r="AP1191" s="216"/>
    </row>
    <row r="1192" spans="2:42" ht="10.5">
      <c r="B1192" s="10"/>
      <c r="C1192" s="128"/>
      <c r="D1192" s="128"/>
      <c r="E1192" s="128"/>
      <c r="F1192" s="128"/>
      <c r="G1192" s="128"/>
      <c r="H1192" s="128"/>
      <c r="I1192" s="128"/>
      <c r="J1192" s="128"/>
      <c r="K1192" s="128"/>
      <c r="L1192" s="128"/>
      <c r="M1192" s="128"/>
      <c r="N1192" s="128"/>
      <c r="O1192" s="128"/>
      <c r="P1192" s="128"/>
      <c r="Q1192" s="128"/>
      <c r="R1192" s="128"/>
      <c r="S1192" s="128"/>
      <c r="T1192" s="128"/>
      <c r="U1192" s="128"/>
      <c r="V1192" s="128"/>
      <c r="W1192" s="128"/>
      <c r="X1192" s="128"/>
      <c r="Y1192" s="128"/>
      <c r="Z1192" s="128"/>
      <c r="AA1192" s="128"/>
      <c r="AB1192" s="128"/>
      <c r="AC1192" s="129"/>
      <c r="AD1192" s="11"/>
      <c r="AE1192" s="4"/>
      <c r="AF1192" s="4"/>
      <c r="AG1192" s="4"/>
      <c r="AH1192" s="4"/>
      <c r="AI1192" s="4"/>
      <c r="AO1192" s="209"/>
      <c r="AP1192" s="217"/>
    </row>
    <row r="1193" spans="2:42" ht="10.5">
      <c r="B1193" s="557" t="s">
        <v>33</v>
      </c>
      <c r="C1193" s="449"/>
      <c r="D1193" s="558"/>
      <c r="E1193" s="558"/>
      <c r="F1193" s="558"/>
      <c r="G1193" s="449" t="s">
        <v>34</v>
      </c>
      <c r="H1193" s="449"/>
      <c r="I1193" s="449"/>
      <c r="J1193" s="449" t="s">
        <v>34</v>
      </c>
      <c r="K1193" s="449"/>
      <c r="L1193" s="449"/>
      <c r="M1193" s="449" t="s">
        <v>35</v>
      </c>
      <c r="N1193" s="449"/>
      <c r="O1193" s="449"/>
      <c r="P1193" s="449"/>
      <c r="Q1193" s="449"/>
      <c r="R1193" s="449"/>
      <c r="S1193" s="449"/>
      <c r="T1193" s="449"/>
      <c r="U1193" s="449"/>
      <c r="V1193" s="449" t="s">
        <v>36</v>
      </c>
      <c r="W1193" s="449"/>
      <c r="X1193" s="449"/>
      <c r="Y1193" s="449" t="s">
        <v>37</v>
      </c>
      <c r="Z1193" s="449"/>
      <c r="AA1193" s="449"/>
      <c r="AB1193" s="449" t="s">
        <v>38</v>
      </c>
      <c r="AC1193" s="449"/>
      <c r="AD1193" s="449"/>
      <c r="AE1193" s="449" t="s">
        <v>39</v>
      </c>
      <c r="AF1193" s="449"/>
      <c r="AG1193" s="449"/>
      <c r="AH1193" s="449" t="s">
        <v>41</v>
      </c>
      <c r="AI1193" s="449"/>
      <c r="AJ1193" s="449"/>
      <c r="AK1193" s="449" t="s">
        <v>40</v>
      </c>
      <c r="AL1193" s="449"/>
      <c r="AM1193" s="449"/>
      <c r="AN1193" s="449" t="s">
        <v>66</v>
      </c>
      <c r="AO1193" s="449"/>
      <c r="AP1193" s="452"/>
    </row>
    <row r="1194" spans="2:42" ht="10.5">
      <c r="B1194" s="9"/>
      <c r="C1194" s="87"/>
      <c r="D1194" s="9"/>
      <c r="E1194" s="86"/>
      <c r="F1194" s="87"/>
      <c r="G1194" s="9"/>
      <c r="H1194" s="86"/>
      <c r="I1194" s="87"/>
      <c r="J1194" s="9"/>
      <c r="K1194" s="86"/>
      <c r="L1194" s="87"/>
      <c r="M1194" s="9"/>
      <c r="N1194" s="86"/>
      <c r="O1194" s="87"/>
      <c r="P1194" s="9"/>
      <c r="Q1194" s="86"/>
      <c r="R1194" s="87"/>
      <c r="S1194" s="9"/>
      <c r="T1194" s="86"/>
      <c r="U1194" s="87"/>
      <c r="V1194" s="9"/>
      <c r="W1194" s="86"/>
      <c r="X1194" s="87"/>
      <c r="Y1194" s="9"/>
      <c r="Z1194" s="86"/>
      <c r="AA1194" s="87"/>
      <c r="AB1194" s="9"/>
      <c r="AC1194" s="86"/>
      <c r="AD1194" s="87"/>
      <c r="AE1194" s="9"/>
      <c r="AF1194" s="86"/>
      <c r="AG1194" s="87"/>
      <c r="AH1194" s="9"/>
      <c r="AI1194" s="86"/>
      <c r="AJ1194" s="87"/>
      <c r="AK1194" s="9"/>
      <c r="AL1194" s="86"/>
      <c r="AM1194" s="87"/>
      <c r="AN1194" s="453">
        <f>AN1137+1</f>
        <v>21</v>
      </c>
      <c r="AO1194" s="454"/>
      <c r="AP1194" s="455"/>
    </row>
    <row r="1195" spans="2:42" ht="10.5">
      <c r="B1195" s="11"/>
      <c r="C1195" s="12"/>
      <c r="D1195" s="11"/>
      <c r="E1195" s="4"/>
      <c r="F1195" s="12"/>
      <c r="G1195" s="11"/>
      <c r="H1195" s="4"/>
      <c r="I1195" s="12"/>
      <c r="J1195" s="11"/>
      <c r="K1195" s="4"/>
      <c r="L1195" s="12"/>
      <c r="M1195" s="11"/>
      <c r="N1195" s="4"/>
      <c r="O1195" s="12"/>
      <c r="P1195" s="11"/>
      <c r="Q1195" s="4"/>
      <c r="R1195" s="12"/>
      <c r="S1195" s="11"/>
      <c r="T1195" s="4"/>
      <c r="U1195" s="12"/>
      <c r="V1195" s="11"/>
      <c r="W1195" s="4"/>
      <c r="X1195" s="12"/>
      <c r="Y1195" s="11"/>
      <c r="Z1195" s="4"/>
      <c r="AA1195" s="12"/>
      <c r="AB1195" s="11"/>
      <c r="AC1195" s="4"/>
      <c r="AD1195" s="12"/>
      <c r="AE1195" s="11"/>
      <c r="AF1195" s="4"/>
      <c r="AG1195" s="12"/>
      <c r="AH1195" s="11"/>
      <c r="AI1195" s="4"/>
      <c r="AJ1195" s="12"/>
      <c r="AK1195" s="11"/>
      <c r="AL1195" s="4"/>
      <c r="AM1195" s="12"/>
      <c r="AN1195" s="456"/>
      <c r="AO1195" s="457"/>
      <c r="AP1195" s="458"/>
    </row>
    <row r="1196" spans="2:42" ht="10.5">
      <c r="B1196" s="11"/>
      <c r="C1196" s="12"/>
      <c r="D1196" s="11"/>
      <c r="E1196" s="4"/>
      <c r="F1196" s="12"/>
      <c r="G1196" s="11"/>
      <c r="H1196" s="4"/>
      <c r="I1196" s="12"/>
      <c r="J1196" s="11"/>
      <c r="K1196" s="4"/>
      <c r="L1196" s="12"/>
      <c r="M1196" s="11"/>
      <c r="N1196" s="4"/>
      <c r="O1196" s="12"/>
      <c r="P1196" s="11"/>
      <c r="Q1196" s="4"/>
      <c r="R1196" s="12"/>
      <c r="S1196" s="11"/>
      <c r="T1196" s="4"/>
      <c r="U1196" s="12"/>
      <c r="V1196" s="11"/>
      <c r="W1196" s="4"/>
      <c r="X1196" s="12"/>
      <c r="Y1196" s="11"/>
      <c r="Z1196" s="4"/>
      <c r="AA1196" s="12"/>
      <c r="AB1196" s="11"/>
      <c r="AC1196" s="4"/>
      <c r="AD1196" s="12"/>
      <c r="AE1196" s="11"/>
      <c r="AF1196" s="4"/>
      <c r="AG1196" s="12"/>
      <c r="AH1196" s="11"/>
      <c r="AI1196" s="4"/>
      <c r="AJ1196" s="12"/>
      <c r="AK1196" s="11"/>
      <c r="AL1196" s="4"/>
      <c r="AM1196" s="12"/>
      <c r="AN1196" s="456"/>
      <c r="AO1196" s="457"/>
      <c r="AP1196" s="458"/>
    </row>
    <row r="1197" spans="2:42" ht="10.5">
      <c r="B1197" s="10"/>
      <c r="C1197" s="129"/>
      <c r="D1197" s="10"/>
      <c r="E1197" s="128"/>
      <c r="F1197" s="129"/>
      <c r="G1197" s="10"/>
      <c r="H1197" s="128"/>
      <c r="I1197" s="129"/>
      <c r="J1197" s="10"/>
      <c r="K1197" s="128"/>
      <c r="L1197" s="129"/>
      <c r="M1197" s="10"/>
      <c r="N1197" s="128"/>
      <c r="O1197" s="129"/>
      <c r="P1197" s="10"/>
      <c r="Q1197" s="128"/>
      <c r="R1197" s="129"/>
      <c r="S1197" s="10"/>
      <c r="T1197" s="128"/>
      <c r="U1197" s="129"/>
      <c r="V1197" s="10"/>
      <c r="W1197" s="128"/>
      <c r="X1197" s="129"/>
      <c r="Y1197" s="10"/>
      <c r="Z1197" s="128"/>
      <c r="AA1197" s="129"/>
      <c r="AB1197" s="10"/>
      <c r="AC1197" s="128"/>
      <c r="AD1197" s="129"/>
      <c r="AE1197" s="10"/>
      <c r="AF1197" s="128"/>
      <c r="AG1197" s="129"/>
      <c r="AH1197" s="10"/>
      <c r="AI1197" s="128"/>
      <c r="AJ1197" s="129"/>
      <c r="AK1197" s="10"/>
      <c r="AL1197" s="128"/>
      <c r="AM1197" s="129"/>
      <c r="AN1197" s="459"/>
      <c r="AO1197" s="460"/>
      <c r="AP1197" s="461"/>
    </row>
    <row r="1198" ht="12" customHeight="1"/>
    <row r="1199" spans="2:42" ht="12" customHeight="1">
      <c r="B1199" s="1" t="str">
        <f>+"-kwd-"&amp;E1210&amp;G1210&amp;I1210&amp;K1210&amp;M1210&amp;O1210&amp;Q1210&amp;"-"&amp;V1210&amp;X1210&amp;Z1210&amp;AB1210&amp;AD1210&amp;","&amp;U1202&amp;W1202&amp;Y1202&amp;AA1202&amp;AC1202&amp;AE1202&amp;AG1202&amp;","&amp;V1211&amp;","&amp;Y1225</f>
        <v>-kwd--,1234567,,0</v>
      </c>
      <c r="AJ1199" s="25" t="s">
        <v>67</v>
      </c>
      <c r="AK1199" s="26"/>
      <c r="AL1199" s="26"/>
      <c r="AM1199" s="26"/>
      <c r="AN1199" s="26"/>
      <c r="AO1199" s="26"/>
      <c r="AP1199" s="27"/>
    </row>
    <row r="1200" spans="36:42" ht="12" customHeight="1">
      <c r="AJ1200" s="487" t="s">
        <v>208</v>
      </c>
      <c r="AK1200" s="13"/>
      <c r="AL1200" s="13"/>
      <c r="AM1200" s="13"/>
      <c r="AN1200" s="13"/>
      <c r="AO1200" s="13"/>
      <c r="AP1200" s="28"/>
    </row>
    <row r="1201" spans="4:42" ht="12" customHeight="1" thickBot="1">
      <c r="D1201" s="607" t="s">
        <v>25</v>
      </c>
      <c r="E1201" s="607"/>
      <c r="F1201" s="607"/>
      <c r="G1201" s="607"/>
      <c r="H1201" s="607"/>
      <c r="I1201" s="607"/>
      <c r="J1201" s="607"/>
      <c r="K1201" s="607"/>
      <c r="L1201" s="607"/>
      <c r="AJ1201" s="488"/>
      <c r="AK1201" s="29"/>
      <c r="AL1201" s="29"/>
      <c r="AM1201" s="29"/>
      <c r="AN1201" s="29"/>
      <c r="AO1201" s="29"/>
      <c r="AP1201" s="30"/>
    </row>
    <row r="1202" spans="4:42" ht="21" customHeight="1" thickBot="1" thickTop="1">
      <c r="D1202" s="608"/>
      <c r="E1202" s="608"/>
      <c r="F1202" s="608"/>
      <c r="G1202" s="608"/>
      <c r="H1202" s="608"/>
      <c r="I1202" s="608"/>
      <c r="J1202" s="608"/>
      <c r="K1202" s="608"/>
      <c r="L1202" s="608"/>
      <c r="Q1202" s="609" t="s">
        <v>254</v>
      </c>
      <c r="R1202" s="610"/>
      <c r="S1202" s="610"/>
      <c r="T1202" s="611"/>
      <c r="U1202" s="612" t="str">
        <f>IF('基本情報入力欄'!$D$15="","",MID('基本情報入力欄'!$D$15,1,1))</f>
        <v>1</v>
      </c>
      <c r="V1202" s="600"/>
      <c r="W1202" s="599" t="str">
        <f>IF('基本情報入力欄'!$D$15="","",MID('基本情報入力欄'!$D$15,2,1))</f>
        <v>2</v>
      </c>
      <c r="X1202" s="600"/>
      <c r="Y1202" s="599" t="str">
        <f>IF('基本情報入力欄'!$D$15="","",MID('基本情報入力欄'!$D$15,3,1))</f>
        <v>3</v>
      </c>
      <c r="Z1202" s="600"/>
      <c r="AA1202" s="599" t="str">
        <f>IF('基本情報入力欄'!$D$15="","",MID('基本情報入力欄'!$D$15,4,1))</f>
        <v>4</v>
      </c>
      <c r="AB1202" s="600"/>
      <c r="AC1202" s="599" t="str">
        <f>IF('基本情報入力欄'!$D$15="","",MID('基本情報入力欄'!$D$15,5,1))</f>
        <v>5</v>
      </c>
      <c r="AD1202" s="600"/>
      <c r="AE1202" s="599" t="str">
        <f>IF('基本情報入力欄'!$D$15="","",MID('基本情報入力欄'!$D$15,6,1))</f>
        <v>6</v>
      </c>
      <c r="AF1202" s="600"/>
      <c r="AG1202" s="599" t="str">
        <f>IF('基本情報入力欄'!$D$15="","",MID('基本情報入力欄'!$D$15,7,1))</f>
        <v>7</v>
      </c>
      <c r="AH1202" s="643"/>
      <c r="AI1202" s="75" t="s">
        <v>15</v>
      </c>
      <c r="AJ1202" s="254"/>
      <c r="AK1202" s="254"/>
      <c r="AL1202" s="7"/>
      <c r="AM1202" s="535">
        <f>'基本情報入力欄'!$D$12</f>
        <v>42551</v>
      </c>
      <c r="AN1202" s="536"/>
      <c r="AO1202" s="536"/>
      <c r="AP1202" s="537"/>
    </row>
    <row r="1203" spans="2:42" ht="13.5" customHeight="1" thickTop="1">
      <c r="B1203" s="604" t="s">
        <v>110</v>
      </c>
      <c r="C1203" s="604"/>
      <c r="D1203" s="604"/>
      <c r="E1203" s="604"/>
      <c r="F1203" s="604"/>
      <c r="G1203" s="604"/>
      <c r="H1203" s="604"/>
      <c r="I1203" s="604"/>
      <c r="J1203" s="604"/>
      <c r="K1203" s="604"/>
      <c r="L1203" s="604"/>
      <c r="M1203" s="604"/>
      <c r="N1203" s="604"/>
      <c r="O1203" s="604"/>
      <c r="Q1203" s="605" t="s">
        <v>8</v>
      </c>
      <c r="R1203" s="606"/>
      <c r="S1203" s="606"/>
      <c r="T1203" s="5"/>
      <c r="U1203" s="200" t="str">
        <f>IF('基本情報入力欄'!$D$16="","",'基本情報入力欄'!$D$16)</f>
        <v>332-0012</v>
      </c>
      <c r="V1203" s="200"/>
      <c r="W1203" s="200"/>
      <c r="X1203" s="200"/>
      <c r="Y1203" s="200"/>
      <c r="Z1203" s="200"/>
      <c r="AA1203" s="200"/>
      <c r="AB1203" s="200"/>
      <c r="AC1203" s="200"/>
      <c r="AD1203" s="200"/>
      <c r="AE1203" s="200"/>
      <c r="AF1203" s="200"/>
      <c r="AG1203" s="200"/>
      <c r="AH1203" s="200"/>
      <c r="AI1203" s="200"/>
      <c r="AJ1203" s="200"/>
      <c r="AK1203" s="200"/>
      <c r="AL1203" s="200"/>
      <c r="AM1203" s="200"/>
      <c r="AN1203" s="200"/>
      <c r="AO1203" s="200"/>
      <c r="AP1203" s="202"/>
    </row>
    <row r="1204" spans="2:42" ht="12" customHeight="1">
      <c r="B1204" s="604"/>
      <c r="C1204" s="604"/>
      <c r="D1204" s="604"/>
      <c r="E1204" s="604"/>
      <c r="F1204" s="604"/>
      <c r="G1204" s="604"/>
      <c r="H1204" s="604"/>
      <c r="I1204" s="604"/>
      <c r="J1204" s="604"/>
      <c r="K1204" s="604"/>
      <c r="L1204" s="604"/>
      <c r="M1204" s="604"/>
      <c r="N1204" s="604"/>
      <c r="O1204" s="604"/>
      <c r="Q1204" s="450" t="s">
        <v>9</v>
      </c>
      <c r="R1204" s="451"/>
      <c r="S1204" s="451"/>
      <c r="T1204" s="4"/>
      <c r="U1204" s="201" t="str">
        <f>IF('基本情報入力欄'!$D$17="","",'基本情報入力欄'!$D$17)</f>
        <v>埼玉県川口市本町４－１１－６</v>
      </c>
      <c r="V1204" s="201"/>
      <c r="W1204" s="201"/>
      <c r="X1204" s="201"/>
      <c r="Y1204" s="201"/>
      <c r="Z1204" s="201"/>
      <c r="AA1204" s="201"/>
      <c r="AB1204" s="201"/>
      <c r="AC1204" s="201"/>
      <c r="AD1204" s="201"/>
      <c r="AE1204" s="201"/>
      <c r="AF1204" s="201"/>
      <c r="AG1204" s="201"/>
      <c r="AH1204" s="201"/>
      <c r="AI1204" s="201"/>
      <c r="AJ1204" s="201"/>
      <c r="AK1204" s="201"/>
      <c r="AL1204" s="201"/>
      <c r="AM1204" s="201"/>
      <c r="AN1204" s="201"/>
      <c r="AO1204" s="201"/>
      <c r="AP1204" s="203"/>
    </row>
    <row r="1205" spans="17:42" ht="12" customHeight="1">
      <c r="Q1205" s="450" t="s">
        <v>10</v>
      </c>
      <c r="R1205" s="451"/>
      <c r="S1205" s="451"/>
      <c r="T1205" s="4"/>
      <c r="U1205" s="293" t="str">
        <f>IF('基本情報入力欄'!$D$18="","",'基本情報入力欄'!$D$18)</f>
        <v>川口土木建築工業株式会社</v>
      </c>
      <c r="V1205" s="293"/>
      <c r="W1205" s="293"/>
      <c r="X1205" s="293"/>
      <c r="Y1205" s="293"/>
      <c r="Z1205" s="293"/>
      <c r="AA1205" s="293"/>
      <c r="AB1205" s="293"/>
      <c r="AC1205" s="293"/>
      <c r="AD1205" s="293"/>
      <c r="AE1205" s="293"/>
      <c r="AF1205" s="293"/>
      <c r="AG1205" s="293"/>
      <c r="AH1205" s="293"/>
      <c r="AI1205" s="293"/>
      <c r="AJ1205" s="293"/>
      <c r="AK1205" s="293"/>
      <c r="AL1205" s="293"/>
      <c r="AM1205" s="293"/>
      <c r="AN1205" s="201" t="s">
        <v>137</v>
      </c>
      <c r="AO1205" s="201"/>
      <c r="AP1205" s="203"/>
    </row>
    <row r="1206" spans="17:42" ht="12" customHeight="1">
      <c r="Q1206" s="450"/>
      <c r="R1206" s="451"/>
      <c r="S1206" s="451"/>
      <c r="T1206" s="4"/>
      <c r="U1206" s="293"/>
      <c r="V1206" s="293"/>
      <c r="W1206" s="293"/>
      <c r="X1206" s="293"/>
      <c r="Y1206" s="293"/>
      <c r="Z1206" s="293"/>
      <c r="AA1206" s="293"/>
      <c r="AB1206" s="293"/>
      <c r="AC1206" s="293"/>
      <c r="AD1206" s="293"/>
      <c r="AE1206" s="293"/>
      <c r="AF1206" s="293"/>
      <c r="AG1206" s="293"/>
      <c r="AH1206" s="293"/>
      <c r="AI1206" s="293"/>
      <c r="AJ1206" s="293"/>
      <c r="AK1206" s="293"/>
      <c r="AL1206" s="293"/>
      <c r="AM1206" s="293"/>
      <c r="AN1206" s="201"/>
      <c r="AO1206" s="201"/>
      <c r="AP1206" s="203"/>
    </row>
    <row r="1207" spans="2:42" ht="12" customHeight="1">
      <c r="B1207" s="91" t="s">
        <v>26</v>
      </c>
      <c r="Q1207" s="450" t="s">
        <v>11</v>
      </c>
      <c r="R1207" s="451"/>
      <c r="S1207" s="451"/>
      <c r="T1207" s="4"/>
      <c r="U1207" s="201" t="str">
        <f>IF('基本情報入力欄'!$D$19="","",'基本情報入力欄'!$D$19)</f>
        <v>代表太郎</v>
      </c>
      <c r="V1207" s="201"/>
      <c r="W1207" s="201"/>
      <c r="X1207" s="201"/>
      <c r="Y1207" s="201"/>
      <c r="Z1207" s="201"/>
      <c r="AA1207" s="201"/>
      <c r="AB1207" s="201"/>
      <c r="AC1207" s="201"/>
      <c r="AD1207" s="201"/>
      <c r="AE1207" s="201"/>
      <c r="AF1207" s="201"/>
      <c r="AG1207" s="201"/>
      <c r="AH1207" s="201"/>
      <c r="AI1207" s="201"/>
      <c r="AJ1207" s="201"/>
      <c r="AK1207" s="201"/>
      <c r="AL1207" s="201"/>
      <c r="AM1207" s="201"/>
      <c r="AN1207" s="201"/>
      <c r="AO1207" s="201"/>
      <c r="AP1207" s="203"/>
    </row>
    <row r="1208" spans="17:42" ht="12" customHeight="1">
      <c r="Q1208" s="450" t="s">
        <v>13</v>
      </c>
      <c r="R1208" s="451"/>
      <c r="S1208" s="451"/>
      <c r="T1208" s="4"/>
      <c r="U1208" s="201" t="str">
        <f>IF('基本情報入力欄'!$D$20="","",'基本情報入力欄'!$D$20)</f>
        <v>048-224-5111</v>
      </c>
      <c r="V1208" s="201"/>
      <c r="W1208" s="201"/>
      <c r="X1208" s="201"/>
      <c r="Y1208" s="201"/>
      <c r="Z1208" s="201"/>
      <c r="AA1208" s="489" t="s">
        <v>14</v>
      </c>
      <c r="AB1208" s="489"/>
      <c r="AC1208" s="489"/>
      <c r="AD1208" s="201"/>
      <c r="AE1208" s="201" t="str">
        <f>IF('基本情報入力欄'!$D$21="","",'基本情報入力欄'!$D$21)</f>
        <v>048-224-5118</v>
      </c>
      <c r="AF1208" s="201"/>
      <c r="AG1208" s="201"/>
      <c r="AH1208" s="201"/>
      <c r="AI1208" s="201"/>
      <c r="AJ1208" s="201"/>
      <c r="AK1208" s="201"/>
      <c r="AL1208" s="201"/>
      <c r="AM1208" s="201"/>
      <c r="AN1208" s="201"/>
      <c r="AO1208" s="201"/>
      <c r="AP1208" s="203"/>
    </row>
    <row r="1209" spans="2:42" ht="12" customHeight="1" thickBot="1">
      <c r="B1209" s="649" t="s">
        <v>261</v>
      </c>
      <c r="C1209" s="649"/>
      <c r="Q1209" s="450"/>
      <c r="R1209" s="451"/>
      <c r="S1209" s="451"/>
      <c r="T1209" s="4"/>
      <c r="U1209" s="201"/>
      <c r="V1209" s="201"/>
      <c r="W1209" s="201"/>
      <c r="X1209" s="201"/>
      <c r="Y1209" s="201"/>
      <c r="Z1209" s="201"/>
      <c r="AA1209" s="201"/>
      <c r="AB1209" s="201"/>
      <c r="AC1209" s="201"/>
      <c r="AD1209" s="201"/>
      <c r="AE1209" s="201"/>
      <c r="AF1209" s="201"/>
      <c r="AG1209" s="201"/>
      <c r="AH1209" s="201"/>
      <c r="AI1209" s="201"/>
      <c r="AJ1209" s="201"/>
      <c r="AK1209" s="201"/>
      <c r="AL1209" s="201"/>
      <c r="AM1209" s="201"/>
      <c r="AN1209" s="440" t="s">
        <v>210</v>
      </c>
      <c r="AO1209" s="440"/>
      <c r="AP1209" s="441"/>
    </row>
    <row r="1210" spans="2:42" ht="17.25" customHeight="1" thickTop="1">
      <c r="B1210" s="268">
        <f>IF('請求入力欄'!$D1208="","",MID('請求入力欄'!$D1208,1,1))</f>
      </c>
      <c r="C1210" s="269">
        <f>IF('請求入力欄'!$D1208="","",MID('請求入力欄'!$D1208,2,1))</f>
      </c>
      <c r="D1210" s="270">
        <f>IF('請求入力欄'!$D1208="","",MID('請求入力欄'!$D1208,3,1))</f>
      </c>
      <c r="E1210" s="603">
        <f>IF('請求入力欄'!$D1208="","",MID('請求入力欄'!$D1208,4,1))</f>
      </c>
      <c r="F1210" s="603"/>
      <c r="G1210" s="603">
        <f>IF('請求入力欄'!$D1208="","",MID('請求入力欄'!$D1208,5,1))</f>
      </c>
      <c r="H1210" s="603"/>
      <c r="I1210" s="603">
        <f>IF('請求入力欄'!$D1208="","",MID('請求入力欄'!$D1208,6,1))</f>
      </c>
      <c r="J1210" s="603"/>
      <c r="K1210" s="603">
        <f>IF('請求入力欄'!$D1208="","",MID('請求入力欄'!$D1208,7,1))</f>
      </c>
      <c r="L1210" s="603"/>
      <c r="M1210" s="603">
        <f>IF('請求入力欄'!$D1208="","",MID('請求入力欄'!$D1208,8,1))</f>
      </c>
      <c r="N1210" s="603"/>
      <c r="O1210" s="603">
        <f>IF('請求入力欄'!$D1208="","",MID('請求入力欄'!$D1208,9,1))</f>
      </c>
      <c r="P1210" s="603"/>
      <c r="Q1210" s="475">
        <f>IF('請求入力欄'!$D1208="","",MID('請求入力欄'!$D1208,10,1))</f>
      </c>
      <c r="R1210" s="476"/>
      <c r="S1210" s="92" t="s">
        <v>256</v>
      </c>
      <c r="T1210" s="131"/>
      <c r="U1210" s="49"/>
      <c r="V1210" s="516">
        <f>IF('請求入力欄'!$D1210="","",MID('請求入力欄'!$K1210,1,1))</f>
      </c>
      <c r="W1210" s="517"/>
      <c r="X1210" s="517">
        <f>IF('請求入力欄'!$D1210="","",MID('請求入力欄'!$K1210,2,1))</f>
      </c>
      <c r="Y1210" s="517"/>
      <c r="Z1210" s="517">
        <f>IF('請求入力欄'!$D1210="","",MID('請求入力欄'!$K1210,3,1))</f>
      </c>
      <c r="AA1210" s="517"/>
      <c r="AB1210" s="517">
        <f>IF('請求入力欄'!$D1210="","",MID('請求入力欄'!$K1210,4,1))</f>
      </c>
      <c r="AC1210" s="517"/>
      <c r="AD1210" s="517">
        <f>IF('請求入力欄'!$D1210="","",MID('請求入力欄'!$K1210,5,1))</f>
      </c>
      <c r="AE1210" s="518"/>
      <c r="AF1210" s="519" t="s">
        <v>0</v>
      </c>
      <c r="AG1210" s="520"/>
      <c r="AH1210" s="520"/>
      <c r="AI1210" s="521"/>
      <c r="AJ1210" s="462">
        <f>'請求入力欄'!O1235</f>
        <v>0</v>
      </c>
      <c r="AK1210" s="463"/>
      <c r="AL1210" s="463"/>
      <c r="AM1210" s="463"/>
      <c r="AN1210" s="463"/>
      <c r="AO1210" s="463"/>
      <c r="AP1210" s="464"/>
    </row>
    <row r="1211" spans="2:42" ht="17.25" customHeight="1">
      <c r="B1211" s="36" t="s">
        <v>5</v>
      </c>
      <c r="C1211" s="477">
        <f>'請求入力欄'!D1209</f>
        <v>0</v>
      </c>
      <c r="D1211" s="477"/>
      <c r="E1211" s="477"/>
      <c r="F1211" s="477"/>
      <c r="G1211" s="477"/>
      <c r="H1211" s="477"/>
      <c r="I1211" s="477"/>
      <c r="J1211" s="477"/>
      <c r="K1211" s="477"/>
      <c r="L1211" s="477"/>
      <c r="M1211" s="477"/>
      <c r="N1211" s="477"/>
      <c r="O1211" s="477"/>
      <c r="P1211" s="477"/>
      <c r="Q1211" s="477"/>
      <c r="R1211" s="478"/>
      <c r="S1211" s="481" t="s">
        <v>211</v>
      </c>
      <c r="T1211" s="482"/>
      <c r="U1211" s="483"/>
      <c r="V1211" s="638">
        <f>IF('請求入力欄'!D1211=0,"",'請求入力欄'!D1211)</f>
      </c>
      <c r="W1211" s="638"/>
      <c r="X1211" s="638"/>
      <c r="Y1211" s="638"/>
      <c r="Z1211" s="638"/>
      <c r="AA1211" s="638"/>
      <c r="AB1211" s="638"/>
      <c r="AC1211" s="638"/>
      <c r="AD1211" s="638"/>
      <c r="AE1211" s="639"/>
      <c r="AF1211" s="522" t="s">
        <v>1</v>
      </c>
      <c r="AG1211" s="523"/>
      <c r="AH1211" s="523"/>
      <c r="AI1211" s="524"/>
      <c r="AJ1211" s="501">
        <f>'請求入力欄'!D1222</f>
        <v>0</v>
      </c>
      <c r="AK1211" s="502"/>
      <c r="AL1211" s="502"/>
      <c r="AM1211" s="502"/>
      <c r="AN1211" s="502"/>
      <c r="AO1211" s="502"/>
      <c r="AP1211" s="503"/>
    </row>
    <row r="1212" spans="2:42" ht="10.5" customHeight="1">
      <c r="B1212" s="37"/>
      <c r="C1212" s="479"/>
      <c r="D1212" s="479"/>
      <c r="E1212" s="479"/>
      <c r="F1212" s="479"/>
      <c r="G1212" s="479"/>
      <c r="H1212" s="479"/>
      <c r="I1212" s="479"/>
      <c r="J1212" s="479"/>
      <c r="K1212" s="479"/>
      <c r="L1212" s="479"/>
      <c r="M1212" s="479"/>
      <c r="N1212" s="479"/>
      <c r="O1212" s="479"/>
      <c r="P1212" s="479"/>
      <c r="Q1212" s="479"/>
      <c r="R1212" s="480"/>
      <c r="S1212" s="484"/>
      <c r="T1212" s="485"/>
      <c r="U1212" s="486"/>
      <c r="V1212" s="640"/>
      <c r="W1212" s="640"/>
      <c r="X1212" s="640"/>
      <c r="Y1212" s="640"/>
      <c r="Z1212" s="640"/>
      <c r="AA1212" s="640"/>
      <c r="AB1212" s="640"/>
      <c r="AC1212" s="640"/>
      <c r="AD1212" s="640"/>
      <c r="AE1212" s="641"/>
      <c r="AF1212" s="635" t="s">
        <v>2</v>
      </c>
      <c r="AG1212" s="636"/>
      <c r="AH1212" s="636"/>
      <c r="AI1212" s="637"/>
      <c r="AJ1212" s="504">
        <f>SUM(AJ1210:AR1211)</f>
        <v>0</v>
      </c>
      <c r="AK1212" s="505"/>
      <c r="AL1212" s="505"/>
      <c r="AM1212" s="505"/>
      <c r="AN1212" s="505"/>
      <c r="AO1212" s="505"/>
      <c r="AP1212" s="506"/>
    </row>
    <row r="1213" spans="2:42" ht="6.75" customHeight="1">
      <c r="B1213" s="625" t="s">
        <v>23</v>
      </c>
      <c r="C1213" s="626"/>
      <c r="D1213" s="626"/>
      <c r="E1213" s="626"/>
      <c r="F1213" s="627"/>
      <c r="G1213" s="619">
        <f>'請求入力欄'!D1224</f>
        <v>0</v>
      </c>
      <c r="H1213" s="620"/>
      <c r="I1213" s="620"/>
      <c r="J1213" s="620"/>
      <c r="K1213" s="620"/>
      <c r="L1213" s="620"/>
      <c r="M1213" s="620"/>
      <c r="N1213" s="620"/>
      <c r="O1213" s="620"/>
      <c r="P1213" s="621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38"/>
      <c r="AD1213" s="631"/>
      <c r="AE1213" s="632"/>
      <c r="AF1213" s="635"/>
      <c r="AG1213" s="636"/>
      <c r="AH1213" s="636"/>
      <c r="AI1213" s="637"/>
      <c r="AJ1213" s="507"/>
      <c r="AK1213" s="508"/>
      <c r="AL1213" s="508"/>
      <c r="AM1213" s="508"/>
      <c r="AN1213" s="508"/>
      <c r="AO1213" s="508"/>
      <c r="AP1213" s="509"/>
    </row>
    <row r="1214" spans="2:42" ht="17.25" customHeight="1">
      <c r="B1214" s="625"/>
      <c r="C1214" s="628"/>
      <c r="D1214" s="628"/>
      <c r="E1214" s="628"/>
      <c r="F1214" s="629"/>
      <c r="G1214" s="622"/>
      <c r="H1214" s="623"/>
      <c r="I1214" s="623"/>
      <c r="J1214" s="623"/>
      <c r="K1214" s="623"/>
      <c r="L1214" s="623"/>
      <c r="M1214" s="623"/>
      <c r="N1214" s="623"/>
      <c r="O1214" s="623"/>
      <c r="P1214" s="624"/>
      <c r="Q1214" s="4"/>
      <c r="R1214" s="4"/>
      <c r="S1214" s="4"/>
      <c r="T1214" s="4" t="s">
        <v>22</v>
      </c>
      <c r="U1214" s="4"/>
      <c r="V1214" s="4"/>
      <c r="W1214" s="4"/>
      <c r="X1214" s="4"/>
      <c r="Y1214" s="642">
        <f>'請求入力欄'!L1222</f>
      </c>
      <c r="Z1214" s="642"/>
      <c r="AA1214" s="642"/>
      <c r="AB1214" s="4" t="s">
        <v>68</v>
      </c>
      <c r="AC1214" s="38"/>
      <c r="AD1214" s="633"/>
      <c r="AE1214" s="634"/>
      <c r="AF1214" s="522" t="s">
        <v>3</v>
      </c>
      <c r="AG1214" s="523"/>
      <c r="AH1214" s="523"/>
      <c r="AI1214" s="524"/>
      <c r="AJ1214" s="465">
        <f>IF(V1211="",0,V1211-AJ1212)</f>
        <v>0</v>
      </c>
      <c r="AK1214" s="466"/>
      <c r="AL1214" s="466"/>
      <c r="AM1214" s="466"/>
      <c r="AN1214" s="466"/>
      <c r="AO1214" s="466"/>
      <c r="AP1214" s="467"/>
    </row>
    <row r="1215" spans="2:42" ht="10.5">
      <c r="B1215" s="644" t="s">
        <v>21</v>
      </c>
      <c r="C1215" s="616"/>
      <c r="D1215" s="616"/>
      <c r="E1215" s="616" t="s">
        <v>20</v>
      </c>
      <c r="F1215" s="616"/>
      <c r="G1215" s="616"/>
      <c r="H1215" s="616"/>
      <c r="I1215" s="616"/>
      <c r="J1215" s="616"/>
      <c r="K1215" s="616"/>
      <c r="L1215" s="616"/>
      <c r="M1215" s="616"/>
      <c r="N1215" s="616"/>
      <c r="O1215" s="616"/>
      <c r="P1215" s="645"/>
      <c r="Q1215" s="646" t="s">
        <v>19</v>
      </c>
      <c r="R1215" s="647"/>
      <c r="S1215" s="647"/>
      <c r="T1215" s="647"/>
      <c r="U1215" s="648" t="s">
        <v>18</v>
      </c>
      <c r="V1215" s="648"/>
      <c r="W1215" s="648"/>
      <c r="X1215" s="648"/>
      <c r="Y1215" s="615" t="s">
        <v>16</v>
      </c>
      <c r="Z1215" s="616"/>
      <c r="AA1215" s="616"/>
      <c r="AB1215" s="617"/>
      <c r="AC1215" s="617"/>
      <c r="AD1215" s="617"/>
      <c r="AE1215" s="617"/>
      <c r="AF1215" s="616"/>
      <c r="AG1215" s="618"/>
      <c r="AH1215" s="192"/>
      <c r="AI1215" s="4" t="s">
        <v>17</v>
      </c>
      <c r="AJ1215" s="5"/>
      <c r="AK1215" s="5"/>
      <c r="AL1215" s="5"/>
      <c r="AM1215" s="5"/>
      <c r="AN1215" s="5"/>
      <c r="AO1215" s="5"/>
      <c r="AP1215" s="46"/>
    </row>
    <row r="1216" spans="2:42" ht="18" customHeight="1">
      <c r="B1216" s="592">
        <f>+IF('請求入力欄'!D1213="","",'請求入力欄'!D1213)</f>
      </c>
      <c r="C1216" s="593"/>
      <c r="D1216" s="594"/>
      <c r="E1216" s="204"/>
      <c r="F1216" s="601">
        <f>+IF('請求入力欄'!K1213="","",'請求入力欄'!K1213)</f>
      </c>
      <c r="G1216" s="601"/>
      <c r="H1216" s="601"/>
      <c r="I1216" s="601"/>
      <c r="J1216" s="601"/>
      <c r="K1216" s="601"/>
      <c r="L1216" s="601"/>
      <c r="M1216" s="601"/>
      <c r="N1216" s="601"/>
      <c r="O1216" s="601"/>
      <c r="P1216" s="205"/>
      <c r="Q1216" s="602">
        <f>+IF('請求入力欄'!L1213="","",'請求入力欄'!L1213)</f>
      </c>
      <c r="R1216" s="598"/>
      <c r="S1216" s="598"/>
      <c r="T1216" s="598"/>
      <c r="U1216" s="595">
        <f>+IF('請求入力欄'!M1213="","",'請求入力欄'!M1213)</f>
      </c>
      <c r="V1216" s="595"/>
      <c r="W1216" s="595"/>
      <c r="X1216" s="596"/>
      <c r="Y1216" s="548">
        <f>+IF('請求入力欄'!N1213="","",'請求入力欄'!N1213)</f>
      </c>
      <c r="Z1216" s="549"/>
      <c r="AA1216" s="549"/>
      <c r="AB1216" s="549"/>
      <c r="AC1216" s="549"/>
      <c r="AD1216" s="549"/>
      <c r="AE1216" s="549"/>
      <c r="AF1216" s="549"/>
      <c r="AG1216" s="550"/>
      <c r="AH1216" s="48"/>
      <c r="AI1216" s="127"/>
      <c r="AJ1216" s="127"/>
      <c r="AK1216" s="127"/>
      <c r="AL1216" s="127"/>
      <c r="AM1216" s="127"/>
      <c r="AN1216" s="127"/>
      <c r="AO1216" s="127"/>
      <c r="AP1216" s="47"/>
    </row>
    <row r="1217" spans="2:42" ht="18" customHeight="1">
      <c r="B1217" s="592">
        <f>+IF('請求入力欄'!D1214="","",'請求入力欄'!D1214)</f>
      </c>
      <c r="C1217" s="593"/>
      <c r="D1217" s="594"/>
      <c r="E1217" s="204"/>
      <c r="F1217" s="601">
        <f>+IF('請求入力欄'!K1214="","",'請求入力欄'!K1214)</f>
      </c>
      <c r="G1217" s="601"/>
      <c r="H1217" s="601"/>
      <c r="I1217" s="601"/>
      <c r="J1217" s="601"/>
      <c r="K1217" s="601"/>
      <c r="L1217" s="601"/>
      <c r="M1217" s="601"/>
      <c r="N1217" s="601"/>
      <c r="O1217" s="601"/>
      <c r="P1217" s="205"/>
      <c r="Q1217" s="597">
        <f>+IF('請求入力欄'!L1214="","",'請求入力欄'!L1214)</f>
      </c>
      <c r="R1217" s="598"/>
      <c r="S1217" s="598"/>
      <c r="T1217" s="598"/>
      <c r="U1217" s="595">
        <f>+IF('請求入力欄'!M1214="","",'請求入力欄'!M1214)</f>
      </c>
      <c r="V1217" s="595"/>
      <c r="W1217" s="595"/>
      <c r="X1217" s="596"/>
      <c r="Y1217" s="548">
        <f>+IF('請求入力欄'!N1214="","",'請求入力欄'!N1214)</f>
      </c>
      <c r="Z1217" s="549"/>
      <c r="AA1217" s="549"/>
      <c r="AB1217" s="549"/>
      <c r="AC1217" s="549"/>
      <c r="AD1217" s="549"/>
      <c r="AE1217" s="549"/>
      <c r="AF1217" s="549"/>
      <c r="AG1217" s="550"/>
      <c r="AH1217" s="48"/>
      <c r="AI1217" s="127"/>
      <c r="AJ1217" s="127"/>
      <c r="AK1217" s="127"/>
      <c r="AL1217" s="127"/>
      <c r="AM1217" s="127"/>
      <c r="AN1217" s="127"/>
      <c r="AO1217" s="127"/>
      <c r="AP1217" s="47"/>
    </row>
    <row r="1218" spans="2:42" ht="18" customHeight="1">
      <c r="B1218" s="592">
        <f>+IF('請求入力欄'!D1215="","",'請求入力欄'!D1215)</f>
      </c>
      <c r="C1218" s="593"/>
      <c r="D1218" s="594"/>
      <c r="E1218" s="204"/>
      <c r="F1218" s="601">
        <f>+IF('請求入力欄'!K1215="","",'請求入力欄'!K1215)</f>
      </c>
      <c r="G1218" s="601"/>
      <c r="H1218" s="601"/>
      <c r="I1218" s="601"/>
      <c r="J1218" s="601"/>
      <c r="K1218" s="601"/>
      <c r="L1218" s="601"/>
      <c r="M1218" s="601"/>
      <c r="N1218" s="601"/>
      <c r="O1218" s="601"/>
      <c r="P1218" s="205"/>
      <c r="Q1218" s="597">
        <f>+IF('請求入力欄'!L1215="","",'請求入力欄'!L1215)</f>
      </c>
      <c r="R1218" s="598"/>
      <c r="S1218" s="598"/>
      <c r="T1218" s="598"/>
      <c r="U1218" s="595">
        <f>+IF('請求入力欄'!M1215="","",'請求入力欄'!M1215)</f>
      </c>
      <c r="V1218" s="595"/>
      <c r="W1218" s="595"/>
      <c r="X1218" s="596"/>
      <c r="Y1218" s="548">
        <f>+IF('請求入力欄'!N1215="","",'請求入力欄'!N1215)</f>
      </c>
      <c r="Z1218" s="549"/>
      <c r="AA1218" s="549"/>
      <c r="AB1218" s="549"/>
      <c r="AC1218" s="549"/>
      <c r="AD1218" s="549"/>
      <c r="AE1218" s="549"/>
      <c r="AF1218" s="549"/>
      <c r="AG1218" s="550"/>
      <c r="AH1218" s="48"/>
      <c r="AI1218" s="127"/>
      <c r="AJ1218" s="127"/>
      <c r="AK1218" s="127"/>
      <c r="AL1218" s="127"/>
      <c r="AM1218" s="127"/>
      <c r="AN1218" s="127"/>
      <c r="AO1218" s="127"/>
      <c r="AP1218" s="47"/>
    </row>
    <row r="1219" spans="2:42" ht="18" customHeight="1">
      <c r="B1219" s="592">
        <f>+IF('請求入力欄'!D1216="","",'請求入力欄'!D1216)</f>
      </c>
      <c r="C1219" s="593"/>
      <c r="D1219" s="594"/>
      <c r="E1219" s="204"/>
      <c r="F1219" s="601">
        <f>+IF('請求入力欄'!K1216="","",'請求入力欄'!K1216)</f>
      </c>
      <c r="G1219" s="601"/>
      <c r="H1219" s="601"/>
      <c r="I1219" s="601"/>
      <c r="J1219" s="601"/>
      <c r="K1219" s="601"/>
      <c r="L1219" s="601"/>
      <c r="M1219" s="601"/>
      <c r="N1219" s="601"/>
      <c r="O1219" s="601"/>
      <c r="P1219" s="205"/>
      <c r="Q1219" s="597">
        <f>+IF('請求入力欄'!L1216="","",'請求入力欄'!L1216)</f>
      </c>
      <c r="R1219" s="598"/>
      <c r="S1219" s="598"/>
      <c r="T1219" s="598"/>
      <c r="U1219" s="595">
        <f>+IF('請求入力欄'!M1216="","",'請求入力欄'!M1216)</f>
      </c>
      <c r="V1219" s="595"/>
      <c r="W1219" s="595"/>
      <c r="X1219" s="596"/>
      <c r="Y1219" s="548">
        <f>+IF('請求入力欄'!N1216="","",'請求入力欄'!N1216)</f>
      </c>
      <c r="Z1219" s="549"/>
      <c r="AA1219" s="549"/>
      <c r="AB1219" s="549"/>
      <c r="AC1219" s="549"/>
      <c r="AD1219" s="549"/>
      <c r="AE1219" s="549"/>
      <c r="AF1219" s="549"/>
      <c r="AG1219" s="550"/>
      <c r="AH1219" s="48"/>
      <c r="AI1219" s="127"/>
      <c r="AJ1219" s="127"/>
      <c r="AK1219" s="127"/>
      <c r="AL1219" s="127"/>
      <c r="AM1219" s="127"/>
      <c r="AN1219" s="127"/>
      <c r="AO1219" s="127"/>
      <c r="AP1219" s="47"/>
    </row>
    <row r="1220" spans="2:42" ht="18" customHeight="1">
      <c r="B1220" s="592">
        <f>+IF('請求入力欄'!D1217="","",'請求入力欄'!D1217)</f>
      </c>
      <c r="C1220" s="593"/>
      <c r="D1220" s="594"/>
      <c r="E1220" s="204"/>
      <c r="F1220" s="601">
        <f>+IF('請求入力欄'!K1217="","",'請求入力欄'!K1217)</f>
      </c>
      <c r="G1220" s="601"/>
      <c r="H1220" s="601"/>
      <c r="I1220" s="601"/>
      <c r="J1220" s="601"/>
      <c r="K1220" s="601"/>
      <c r="L1220" s="601"/>
      <c r="M1220" s="601"/>
      <c r="N1220" s="601"/>
      <c r="O1220" s="601"/>
      <c r="P1220" s="205"/>
      <c r="Q1220" s="597">
        <f>+IF('請求入力欄'!L1217="","",'請求入力欄'!L1217)</f>
      </c>
      <c r="R1220" s="598"/>
      <c r="S1220" s="598"/>
      <c r="T1220" s="598"/>
      <c r="U1220" s="595">
        <f>+IF('請求入力欄'!M1217="","",'請求入力欄'!M1217)</f>
      </c>
      <c r="V1220" s="595"/>
      <c r="W1220" s="595"/>
      <c r="X1220" s="596"/>
      <c r="Y1220" s="548">
        <f>+IF('請求入力欄'!N1217="","",'請求入力欄'!N1217)</f>
      </c>
      <c r="Z1220" s="549"/>
      <c r="AA1220" s="549"/>
      <c r="AB1220" s="549"/>
      <c r="AC1220" s="549"/>
      <c r="AD1220" s="549"/>
      <c r="AE1220" s="549"/>
      <c r="AF1220" s="549"/>
      <c r="AG1220" s="550"/>
      <c r="AH1220" s="48"/>
      <c r="AI1220" s="127"/>
      <c r="AJ1220" s="127"/>
      <c r="AK1220" s="127"/>
      <c r="AL1220" s="127"/>
      <c r="AM1220" s="127"/>
      <c r="AN1220" s="127"/>
      <c r="AO1220" s="127"/>
      <c r="AP1220" s="47"/>
    </row>
    <row r="1221" spans="2:42" ht="18" customHeight="1">
      <c r="B1221" s="592">
        <f>+IF('請求入力欄'!D1218="","",'請求入力欄'!D1218)</f>
      </c>
      <c r="C1221" s="593"/>
      <c r="D1221" s="594"/>
      <c r="E1221" s="204"/>
      <c r="F1221" s="601">
        <f>+IF('請求入力欄'!K1218="","",'請求入力欄'!K1218)</f>
      </c>
      <c r="G1221" s="601"/>
      <c r="H1221" s="601"/>
      <c r="I1221" s="601"/>
      <c r="J1221" s="601"/>
      <c r="K1221" s="601"/>
      <c r="L1221" s="601"/>
      <c r="M1221" s="601"/>
      <c r="N1221" s="601"/>
      <c r="O1221" s="601"/>
      <c r="P1221" s="205"/>
      <c r="Q1221" s="597">
        <f>+IF('請求入力欄'!L1218="","",'請求入力欄'!L1218)</f>
      </c>
      <c r="R1221" s="598"/>
      <c r="S1221" s="598"/>
      <c r="T1221" s="598"/>
      <c r="U1221" s="595">
        <f>+IF('請求入力欄'!M1218="","",'請求入力欄'!M1218)</f>
      </c>
      <c r="V1221" s="595"/>
      <c r="W1221" s="595"/>
      <c r="X1221" s="596"/>
      <c r="Y1221" s="548">
        <f>+IF('請求入力欄'!N1218="","",'請求入力欄'!N1218)</f>
      </c>
      <c r="Z1221" s="549"/>
      <c r="AA1221" s="549"/>
      <c r="AB1221" s="549"/>
      <c r="AC1221" s="549"/>
      <c r="AD1221" s="549"/>
      <c r="AE1221" s="549"/>
      <c r="AF1221" s="549"/>
      <c r="AG1221" s="550"/>
      <c r="AH1221" s="48"/>
      <c r="AI1221" s="127"/>
      <c r="AJ1221" s="127"/>
      <c r="AK1221" s="127"/>
      <c r="AL1221" s="127"/>
      <c r="AM1221" s="127"/>
      <c r="AN1221" s="127"/>
      <c r="AO1221" s="127"/>
      <c r="AP1221" s="47"/>
    </row>
    <row r="1222" spans="2:42" ht="18" customHeight="1">
      <c r="B1222" s="592">
        <f>+IF('請求入力欄'!D1219="","",'請求入力欄'!D1219)</f>
      </c>
      <c r="C1222" s="593"/>
      <c r="D1222" s="594"/>
      <c r="E1222" s="204"/>
      <c r="F1222" s="601">
        <f>+IF('請求入力欄'!K1219="","",'請求入力欄'!K1219)</f>
      </c>
      <c r="G1222" s="601"/>
      <c r="H1222" s="601"/>
      <c r="I1222" s="601"/>
      <c r="J1222" s="601"/>
      <c r="K1222" s="601"/>
      <c r="L1222" s="601"/>
      <c r="M1222" s="601"/>
      <c r="N1222" s="601"/>
      <c r="O1222" s="601"/>
      <c r="P1222" s="205"/>
      <c r="Q1222" s="597">
        <f>+IF('請求入力欄'!L1219="","",'請求入力欄'!L1219)</f>
      </c>
      <c r="R1222" s="598"/>
      <c r="S1222" s="598"/>
      <c r="T1222" s="598"/>
      <c r="U1222" s="595">
        <f>+IF('請求入力欄'!M1219="","",'請求入力欄'!M1219)</f>
      </c>
      <c r="V1222" s="595"/>
      <c r="W1222" s="595"/>
      <c r="X1222" s="596"/>
      <c r="Y1222" s="548">
        <f>+IF('請求入力欄'!N1219="","",'請求入力欄'!N1219)</f>
      </c>
      <c r="Z1222" s="549"/>
      <c r="AA1222" s="549"/>
      <c r="AB1222" s="549"/>
      <c r="AC1222" s="549"/>
      <c r="AD1222" s="549"/>
      <c r="AE1222" s="549"/>
      <c r="AF1222" s="549"/>
      <c r="AG1222" s="550"/>
      <c r="AH1222" s="48"/>
      <c r="AI1222" s="127"/>
      <c r="AJ1222" s="127"/>
      <c r="AK1222" s="127"/>
      <c r="AL1222" s="127"/>
      <c r="AM1222" s="127"/>
      <c r="AN1222" s="127"/>
      <c r="AO1222" s="127"/>
      <c r="AP1222" s="47"/>
    </row>
    <row r="1223" spans="2:42" ht="18" customHeight="1">
      <c r="B1223" s="592">
        <f>+IF('請求入力欄'!D1220="","",'請求入力欄'!D1220)</f>
      </c>
      <c r="C1223" s="593"/>
      <c r="D1223" s="594"/>
      <c r="E1223" s="206"/>
      <c r="F1223" s="601">
        <f>+IF('請求入力欄'!K1220="","",'請求入力欄'!K1220)</f>
      </c>
      <c r="G1223" s="601"/>
      <c r="H1223" s="601"/>
      <c r="I1223" s="601"/>
      <c r="J1223" s="601"/>
      <c r="K1223" s="601"/>
      <c r="L1223" s="601"/>
      <c r="M1223" s="601"/>
      <c r="N1223" s="601"/>
      <c r="O1223" s="601"/>
      <c r="P1223" s="207"/>
      <c r="Q1223" s="597">
        <f>+IF('請求入力欄'!L1220="","",'請求入力欄'!L1220)</f>
      </c>
      <c r="R1223" s="598"/>
      <c r="S1223" s="598"/>
      <c r="T1223" s="598"/>
      <c r="U1223" s="595">
        <f>+IF('請求入力欄'!M1220="","",'請求入力欄'!M1220)</f>
      </c>
      <c r="V1223" s="595"/>
      <c r="W1223" s="595"/>
      <c r="X1223" s="596"/>
      <c r="Y1223" s="548">
        <f>+IF('請求入力欄'!N1220="","",'請求入力欄'!N1220)</f>
      </c>
      <c r="Z1223" s="549"/>
      <c r="AA1223" s="549"/>
      <c r="AB1223" s="549"/>
      <c r="AC1223" s="549"/>
      <c r="AD1223" s="549"/>
      <c r="AE1223" s="549"/>
      <c r="AF1223" s="549"/>
      <c r="AG1223" s="550"/>
      <c r="AH1223" s="54"/>
      <c r="AI1223" s="4"/>
      <c r="AJ1223" s="4"/>
      <c r="AK1223" s="4"/>
      <c r="AL1223" s="4"/>
      <c r="AM1223" s="4"/>
      <c r="AN1223" s="4"/>
      <c r="AO1223" s="4"/>
      <c r="AP1223" s="45"/>
    </row>
    <row r="1224" spans="2:42" ht="18" customHeight="1">
      <c r="B1224" s="592">
        <f>+IF('請求入力欄'!D1221="","",'請求入力欄'!D1221)</f>
      </c>
      <c r="C1224" s="593"/>
      <c r="D1224" s="594"/>
      <c r="E1224" s="204"/>
      <c r="F1224" s="601">
        <f>+IF('請求入力欄'!K1221="","",'請求入力欄'!K1221)</f>
      </c>
      <c r="G1224" s="601"/>
      <c r="H1224" s="601"/>
      <c r="I1224" s="601"/>
      <c r="J1224" s="601"/>
      <c r="K1224" s="601"/>
      <c r="L1224" s="601"/>
      <c r="M1224" s="601"/>
      <c r="N1224" s="601"/>
      <c r="O1224" s="601"/>
      <c r="P1224" s="205"/>
      <c r="Q1224" s="597">
        <f>+IF('請求入力欄'!L1221="","",'請求入力欄'!L1221)</f>
      </c>
      <c r="R1224" s="598"/>
      <c r="S1224" s="598"/>
      <c r="T1224" s="598"/>
      <c r="U1224" s="595">
        <f>+IF('請求入力欄'!M1221="","",'請求入力欄'!M1221)</f>
      </c>
      <c r="V1224" s="595"/>
      <c r="W1224" s="595"/>
      <c r="X1224" s="596"/>
      <c r="Y1224" s="548">
        <f>+IF('請求入力欄'!N1221="","",'請求入力欄'!N1221)</f>
      </c>
      <c r="Z1224" s="549"/>
      <c r="AA1224" s="549"/>
      <c r="AB1224" s="549"/>
      <c r="AC1224" s="549"/>
      <c r="AD1224" s="549"/>
      <c r="AE1224" s="549"/>
      <c r="AF1224" s="549"/>
      <c r="AG1224" s="550"/>
      <c r="AH1224" s="48"/>
      <c r="AI1224" s="127"/>
      <c r="AJ1224" s="127"/>
      <c r="AK1224" s="127"/>
      <c r="AL1224" s="127"/>
      <c r="AM1224" s="127"/>
      <c r="AN1224" s="127"/>
      <c r="AO1224" s="127"/>
      <c r="AP1224" s="47"/>
    </row>
    <row r="1225" spans="2:42" ht="26.25" customHeight="1">
      <c r="B1225" s="40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442" t="s">
        <v>248</v>
      </c>
      <c r="R1225" s="443"/>
      <c r="S1225" s="443"/>
      <c r="T1225" s="444"/>
      <c r="U1225" s="51" t="s">
        <v>2</v>
      </c>
      <c r="V1225" s="52"/>
      <c r="W1225" s="52"/>
      <c r="X1225" s="53"/>
      <c r="Y1225" s="490">
        <f>SUM(Y1216:AG1224)</f>
        <v>0</v>
      </c>
      <c r="Z1225" s="491"/>
      <c r="AA1225" s="491"/>
      <c r="AB1225" s="491"/>
      <c r="AC1225" s="491"/>
      <c r="AD1225" s="491"/>
      <c r="AE1225" s="491"/>
      <c r="AF1225" s="491"/>
      <c r="AG1225" s="492"/>
      <c r="AH1225" s="496" t="s">
        <v>32</v>
      </c>
      <c r="AI1225" s="496"/>
      <c r="AJ1225" s="496"/>
      <c r="AK1225" s="496"/>
      <c r="AL1225" s="496"/>
      <c r="AM1225" s="496"/>
      <c r="AN1225" s="496"/>
      <c r="AO1225" s="496"/>
      <c r="AP1225" s="497"/>
    </row>
    <row r="1226" spans="2:42" ht="26.25" customHeight="1" thickBot="1">
      <c r="B1226" s="41"/>
      <c r="C1226" s="42"/>
      <c r="D1226" s="42"/>
      <c r="E1226" s="42"/>
      <c r="F1226" s="42"/>
      <c r="G1226" s="42"/>
      <c r="H1226" s="42"/>
      <c r="I1226" s="42"/>
      <c r="J1226" s="42"/>
      <c r="K1226" s="42"/>
      <c r="L1226" s="42"/>
      <c r="M1226" s="4"/>
      <c r="N1226" s="4"/>
      <c r="O1226" s="4"/>
      <c r="P1226" s="4"/>
      <c r="Q1226" s="261"/>
      <c r="R1226" s="445">
        <f>'請求入力欄'!K1223</f>
        <v>0.08</v>
      </c>
      <c r="S1226" s="445"/>
      <c r="T1226" s="446"/>
      <c r="U1226" s="72" t="s">
        <v>29</v>
      </c>
      <c r="V1226" s="73"/>
      <c r="W1226" s="73"/>
      <c r="X1226" s="74"/>
      <c r="Y1226" s="493">
        <f>ROUNDDOWN(Y1225*R1226,0)</f>
        <v>0</v>
      </c>
      <c r="Z1226" s="494"/>
      <c r="AA1226" s="494"/>
      <c r="AB1226" s="494"/>
      <c r="AC1226" s="494"/>
      <c r="AD1226" s="494"/>
      <c r="AE1226" s="494"/>
      <c r="AF1226" s="494"/>
      <c r="AG1226" s="495"/>
      <c r="AH1226" s="498">
        <f>SUM(Y1225:AG1226)</f>
        <v>0</v>
      </c>
      <c r="AI1226" s="499"/>
      <c r="AJ1226" s="499"/>
      <c r="AK1226" s="499"/>
      <c r="AL1226" s="499"/>
      <c r="AM1226" s="499"/>
      <c r="AN1226" s="499"/>
      <c r="AO1226" s="499"/>
      <c r="AP1226" s="500"/>
    </row>
    <row r="1227" spans="2:42" ht="17.25" customHeight="1" thickTop="1">
      <c r="B1227" s="568" t="s">
        <v>27</v>
      </c>
      <c r="C1227" s="39"/>
      <c r="D1227" s="4"/>
      <c r="E1227" s="4"/>
      <c r="F1227" s="4"/>
      <c r="G1227" s="4"/>
      <c r="H1227" s="4"/>
      <c r="I1227" s="4"/>
      <c r="J1227" s="4"/>
      <c r="K1227" s="4"/>
      <c r="L1227" s="4"/>
      <c r="M1227" s="569" t="s">
        <v>28</v>
      </c>
      <c r="N1227" s="570"/>
      <c r="O1227" s="570"/>
      <c r="P1227" s="570"/>
      <c r="Q1227" s="570"/>
      <c r="R1227" s="570"/>
      <c r="S1227" s="570"/>
      <c r="T1227" s="570"/>
      <c r="U1227" s="570"/>
      <c r="V1227" s="570" t="s">
        <v>29</v>
      </c>
      <c r="W1227" s="570"/>
      <c r="X1227" s="570"/>
      <c r="Y1227" s="571"/>
      <c r="Z1227" s="571"/>
      <c r="AA1227" s="571"/>
      <c r="AB1227" s="571"/>
      <c r="AC1227" s="572"/>
      <c r="AD1227" s="573" t="s">
        <v>30</v>
      </c>
      <c r="AE1227" s="574"/>
      <c r="AF1227" s="574"/>
      <c r="AG1227" s="575"/>
      <c r="AH1227" s="44"/>
      <c r="AI1227" s="43"/>
      <c r="AJ1227" s="60"/>
      <c r="AK1227" s="132"/>
      <c r="AL1227" s="43"/>
      <c r="AM1227" s="60"/>
      <c r="AN1227" s="132"/>
      <c r="AO1227" s="59"/>
      <c r="AP1227" s="60"/>
    </row>
    <row r="1228" spans="2:42" ht="17.25" customHeight="1">
      <c r="B1228" s="568"/>
      <c r="C1228" s="14"/>
      <c r="D1228" s="6"/>
      <c r="E1228" s="6" t="s">
        <v>22</v>
      </c>
      <c r="F1228" s="6"/>
      <c r="G1228" s="6"/>
      <c r="H1228" s="6"/>
      <c r="I1228" s="6"/>
      <c r="J1228" s="6"/>
      <c r="K1228" s="6"/>
      <c r="L1228" s="6" t="s">
        <v>24</v>
      </c>
      <c r="M1228" s="576"/>
      <c r="N1228" s="447"/>
      <c r="O1228" s="512"/>
      <c r="P1228" s="514"/>
      <c r="Q1228" s="447"/>
      <c r="R1228" s="512"/>
      <c r="S1228" s="514"/>
      <c r="T1228" s="447"/>
      <c r="U1228" s="512"/>
      <c r="V1228" s="514"/>
      <c r="W1228" s="512"/>
      <c r="X1228" s="514"/>
      <c r="Y1228" s="447"/>
      <c r="Z1228" s="512"/>
      <c r="AA1228" s="514"/>
      <c r="AB1228" s="447"/>
      <c r="AC1228" s="533"/>
      <c r="AD1228" s="578" t="s">
        <v>31</v>
      </c>
      <c r="AE1228" s="579"/>
      <c r="AF1228" s="579"/>
      <c r="AG1228" s="580"/>
      <c r="AH1228" s="35"/>
      <c r="AI1228" s="79"/>
      <c r="AJ1228" s="61"/>
      <c r="AK1228" s="133"/>
      <c r="AL1228" s="79"/>
      <c r="AM1228" s="61"/>
      <c r="AN1228" s="133"/>
      <c r="AO1228" s="79"/>
      <c r="AP1228" s="61"/>
    </row>
    <row r="1229" spans="2:42" ht="17.25" customHeight="1" thickBot="1">
      <c r="B1229" s="568"/>
      <c r="C1229" s="126" t="s">
        <v>80</v>
      </c>
      <c r="D1229" s="5"/>
      <c r="E1229" s="5"/>
      <c r="F1229" s="5"/>
      <c r="G1229" s="5"/>
      <c r="H1229" s="5"/>
      <c r="I1229" s="5"/>
      <c r="J1229" s="5"/>
      <c r="K1229" s="5"/>
      <c r="L1229" s="5"/>
      <c r="M1229" s="577"/>
      <c r="N1229" s="448"/>
      <c r="O1229" s="513"/>
      <c r="P1229" s="515"/>
      <c r="Q1229" s="448"/>
      <c r="R1229" s="513"/>
      <c r="S1229" s="515"/>
      <c r="T1229" s="448"/>
      <c r="U1229" s="513"/>
      <c r="V1229" s="515"/>
      <c r="W1229" s="513"/>
      <c r="X1229" s="515"/>
      <c r="Y1229" s="448"/>
      <c r="Z1229" s="513"/>
      <c r="AA1229" s="515"/>
      <c r="AB1229" s="448"/>
      <c r="AC1229" s="534"/>
      <c r="AD1229" s="581" t="s">
        <v>2</v>
      </c>
      <c r="AE1229" s="582"/>
      <c r="AF1229" s="582"/>
      <c r="AG1229" s="583"/>
      <c r="AH1229" s="35"/>
      <c r="AI1229" s="79"/>
      <c r="AJ1229" s="61"/>
      <c r="AK1229" s="133"/>
      <c r="AL1229" s="79"/>
      <c r="AM1229" s="61"/>
      <c r="AN1229" s="133"/>
      <c r="AO1229" s="79"/>
      <c r="AP1229" s="61"/>
    </row>
    <row r="1230" spans="2:42" ht="17.25" customHeight="1">
      <c r="B1230" s="568"/>
      <c r="C1230" s="34"/>
      <c r="D1230" s="4"/>
      <c r="E1230" s="4"/>
      <c r="F1230" s="4"/>
      <c r="G1230" s="4"/>
      <c r="H1230" s="4"/>
      <c r="I1230" s="4"/>
      <c r="J1230" s="4"/>
      <c r="K1230" s="4"/>
      <c r="L1230" s="55"/>
      <c r="M1230" s="584" t="s">
        <v>42</v>
      </c>
      <c r="N1230" s="585"/>
      <c r="O1230" s="585"/>
      <c r="P1230" s="585"/>
      <c r="Q1230" s="586" t="s">
        <v>43</v>
      </c>
      <c r="R1230" s="587"/>
      <c r="S1230" s="587"/>
      <c r="T1230" s="587"/>
      <c r="U1230" s="588" t="s">
        <v>52</v>
      </c>
      <c r="V1230" s="587"/>
      <c r="W1230" s="587"/>
      <c r="X1230" s="587"/>
      <c r="Y1230" s="587"/>
      <c r="Z1230" s="587"/>
      <c r="AA1230" s="587"/>
      <c r="AB1230" s="587"/>
      <c r="AC1230" s="587"/>
      <c r="AD1230" s="589" t="s">
        <v>3</v>
      </c>
      <c r="AE1230" s="590"/>
      <c r="AF1230" s="590"/>
      <c r="AG1230" s="591"/>
      <c r="AH1230" s="58"/>
      <c r="AI1230" s="57"/>
      <c r="AJ1230" s="62"/>
      <c r="AK1230" s="134"/>
      <c r="AL1230" s="57"/>
      <c r="AM1230" s="62"/>
      <c r="AN1230" s="134"/>
      <c r="AO1230" s="57"/>
      <c r="AP1230" s="62"/>
    </row>
    <row r="1231" spans="2:42" ht="19.5" customHeight="1">
      <c r="B1231" s="563" t="s">
        <v>21</v>
      </c>
      <c r="C1231" s="564"/>
      <c r="D1231" s="565"/>
      <c r="E1231" s="551" t="s">
        <v>16</v>
      </c>
      <c r="F1231" s="552"/>
      <c r="G1231" s="552"/>
      <c r="H1231" s="552"/>
      <c r="I1231" s="552"/>
      <c r="J1231" s="552"/>
      <c r="K1231" s="552"/>
      <c r="L1231" s="552"/>
      <c r="M1231" s="553" t="s">
        <v>44</v>
      </c>
      <c r="N1231" s="554"/>
      <c r="O1231" s="554"/>
      <c r="P1231" s="554"/>
      <c r="Q1231" s="555"/>
      <c r="R1231" s="525"/>
      <c r="S1231" s="525"/>
      <c r="T1231" s="525"/>
      <c r="U1231" s="559" t="s">
        <v>53</v>
      </c>
      <c r="V1231" s="525"/>
      <c r="W1231" s="525"/>
      <c r="X1231" s="525"/>
      <c r="Y1231" s="510"/>
      <c r="Z1231" s="511"/>
      <c r="AA1231" s="511"/>
      <c r="AB1231" s="511"/>
      <c r="AC1231" s="511"/>
      <c r="AD1231" s="529">
        <v>4120</v>
      </c>
      <c r="AE1231" s="530"/>
      <c r="AF1231" s="530"/>
      <c r="AG1231" s="531" t="s">
        <v>60</v>
      </c>
      <c r="AH1231" s="531"/>
      <c r="AI1231" s="531"/>
      <c r="AJ1231" s="532"/>
      <c r="AK1231" s="56"/>
      <c r="AL1231" s="33"/>
      <c r="AM1231" s="33"/>
      <c r="AN1231" s="33"/>
      <c r="AO1231" s="33"/>
      <c r="AP1231" s="63"/>
    </row>
    <row r="1232" spans="2:42" ht="19.5" customHeight="1">
      <c r="B1232" s="551"/>
      <c r="C1232" s="552"/>
      <c r="D1232" s="552"/>
      <c r="E1232" s="70"/>
      <c r="F1232" s="130"/>
      <c r="G1232" s="130"/>
      <c r="H1232" s="130"/>
      <c r="I1232" s="130"/>
      <c r="J1232" s="130"/>
      <c r="K1232" s="130"/>
      <c r="L1232" s="50"/>
      <c r="M1232" s="553" t="s">
        <v>45</v>
      </c>
      <c r="N1232" s="554"/>
      <c r="O1232" s="554"/>
      <c r="P1232" s="554"/>
      <c r="Q1232" s="555"/>
      <c r="R1232" s="525"/>
      <c r="S1232" s="525"/>
      <c r="T1232" s="525"/>
      <c r="U1232" s="559" t="s">
        <v>54</v>
      </c>
      <c r="V1232" s="525"/>
      <c r="W1232" s="525"/>
      <c r="X1232" s="525"/>
      <c r="Y1232" s="510"/>
      <c r="Z1232" s="511"/>
      <c r="AA1232" s="511"/>
      <c r="AB1232" s="511"/>
      <c r="AC1232" s="511"/>
      <c r="AD1232" s="538">
        <v>4140</v>
      </c>
      <c r="AE1232" s="539"/>
      <c r="AF1232" s="539"/>
      <c r="AG1232" s="470" t="s">
        <v>61</v>
      </c>
      <c r="AH1232" s="470"/>
      <c r="AI1232" s="470"/>
      <c r="AJ1232" s="471"/>
      <c r="AK1232" s="15"/>
      <c r="AL1232" s="16"/>
      <c r="AM1232" s="16"/>
      <c r="AN1232" s="16"/>
      <c r="AO1232" s="16"/>
      <c r="AP1232" s="64"/>
    </row>
    <row r="1233" spans="2:42" ht="19.5" customHeight="1">
      <c r="B1233" s="551"/>
      <c r="C1233" s="552"/>
      <c r="D1233" s="552"/>
      <c r="E1233" s="70"/>
      <c r="F1233" s="130"/>
      <c r="G1233" s="130"/>
      <c r="H1233" s="130"/>
      <c r="I1233" s="130"/>
      <c r="J1233" s="130"/>
      <c r="K1233" s="130"/>
      <c r="L1233" s="50"/>
      <c r="M1233" s="553" t="s">
        <v>46</v>
      </c>
      <c r="N1233" s="554"/>
      <c r="O1233" s="554"/>
      <c r="P1233" s="554"/>
      <c r="Q1233" s="555"/>
      <c r="R1233" s="525"/>
      <c r="S1233" s="525"/>
      <c r="T1233" s="525"/>
      <c r="U1233" s="559" t="s">
        <v>55</v>
      </c>
      <c r="V1233" s="525"/>
      <c r="W1233" s="525"/>
      <c r="X1233" s="525"/>
      <c r="Y1233" s="510"/>
      <c r="Z1233" s="511"/>
      <c r="AA1233" s="511"/>
      <c r="AB1233" s="511"/>
      <c r="AC1233" s="511"/>
      <c r="AD1233" s="566">
        <v>4150</v>
      </c>
      <c r="AE1233" s="567"/>
      <c r="AF1233" s="567"/>
      <c r="AG1233" s="472" t="s">
        <v>62</v>
      </c>
      <c r="AH1233" s="472"/>
      <c r="AI1233" s="472"/>
      <c r="AJ1233" s="473"/>
      <c r="AK1233" s="17"/>
      <c r="AL1233" s="18"/>
      <c r="AM1233" s="18"/>
      <c r="AN1233" s="18"/>
      <c r="AO1233" s="18"/>
      <c r="AP1233" s="65"/>
    </row>
    <row r="1234" spans="2:42" ht="19.5" customHeight="1">
      <c r="B1234" s="551"/>
      <c r="C1234" s="552"/>
      <c r="D1234" s="552"/>
      <c r="E1234" s="70"/>
      <c r="F1234" s="130"/>
      <c r="G1234" s="130"/>
      <c r="H1234" s="130"/>
      <c r="I1234" s="130"/>
      <c r="J1234" s="130"/>
      <c r="K1234" s="130"/>
      <c r="L1234" s="50"/>
      <c r="M1234" s="553" t="s">
        <v>47</v>
      </c>
      <c r="N1234" s="554"/>
      <c r="O1234" s="554"/>
      <c r="P1234" s="554"/>
      <c r="Q1234" s="555"/>
      <c r="R1234" s="525"/>
      <c r="S1234" s="525"/>
      <c r="T1234" s="525"/>
      <c r="U1234" s="559" t="s">
        <v>56</v>
      </c>
      <c r="V1234" s="525"/>
      <c r="W1234" s="525"/>
      <c r="X1234" s="525"/>
      <c r="Y1234" s="526"/>
      <c r="Z1234" s="526"/>
      <c r="AA1234" s="526"/>
      <c r="AB1234" s="526"/>
      <c r="AC1234" s="526"/>
      <c r="AD1234" s="19"/>
      <c r="AE1234" s="19"/>
      <c r="AF1234" s="19"/>
      <c r="AG1234" s="19"/>
      <c r="AH1234" s="19"/>
      <c r="AI1234" s="19"/>
      <c r="AJ1234" s="20"/>
      <c r="AK1234" s="560" t="s">
        <v>63</v>
      </c>
      <c r="AL1234" s="561"/>
      <c r="AM1234" s="561" t="s">
        <v>64</v>
      </c>
      <c r="AN1234" s="561"/>
      <c r="AO1234" s="561" t="s">
        <v>65</v>
      </c>
      <c r="AP1234" s="562"/>
    </row>
    <row r="1235" spans="2:42" ht="19.5" customHeight="1">
      <c r="B1235" s="551"/>
      <c r="C1235" s="552"/>
      <c r="D1235" s="552"/>
      <c r="E1235" s="70"/>
      <c r="F1235" s="130"/>
      <c r="G1235" s="130"/>
      <c r="H1235" s="130"/>
      <c r="I1235" s="130"/>
      <c r="J1235" s="130"/>
      <c r="K1235" s="130"/>
      <c r="L1235" s="50"/>
      <c r="M1235" s="553" t="s">
        <v>48</v>
      </c>
      <c r="N1235" s="554"/>
      <c r="O1235" s="554"/>
      <c r="P1235" s="554"/>
      <c r="Q1235" s="555"/>
      <c r="R1235" s="525"/>
      <c r="S1235" s="525"/>
      <c r="T1235" s="525"/>
      <c r="U1235" s="559" t="s">
        <v>57</v>
      </c>
      <c r="V1235" s="525"/>
      <c r="W1235" s="525"/>
      <c r="X1235" s="525"/>
      <c r="Y1235" s="526"/>
      <c r="Z1235" s="526"/>
      <c r="AA1235" s="526"/>
      <c r="AB1235" s="526"/>
      <c r="AC1235" s="526"/>
      <c r="AD1235" s="21"/>
      <c r="AE1235" s="21"/>
      <c r="AF1235" s="21"/>
      <c r="AG1235" s="21"/>
      <c r="AH1235" s="21"/>
      <c r="AI1235" s="21"/>
      <c r="AJ1235" s="22"/>
      <c r="AK1235" s="474">
        <v>0</v>
      </c>
      <c r="AL1235" s="468"/>
      <c r="AM1235" s="468">
        <v>4</v>
      </c>
      <c r="AN1235" s="468"/>
      <c r="AO1235" s="468">
        <v>0</v>
      </c>
      <c r="AP1235" s="469"/>
    </row>
    <row r="1236" spans="2:42" ht="19.5" customHeight="1">
      <c r="B1236" s="551"/>
      <c r="C1236" s="552"/>
      <c r="D1236" s="552"/>
      <c r="E1236" s="70"/>
      <c r="F1236" s="130"/>
      <c r="G1236" s="130"/>
      <c r="H1236" s="130"/>
      <c r="I1236" s="130"/>
      <c r="J1236" s="130"/>
      <c r="K1236" s="130"/>
      <c r="L1236" s="50"/>
      <c r="M1236" s="553" t="s">
        <v>49</v>
      </c>
      <c r="N1236" s="554"/>
      <c r="O1236" s="554"/>
      <c r="P1236" s="554"/>
      <c r="Q1236" s="555"/>
      <c r="R1236" s="525"/>
      <c r="S1236" s="525"/>
      <c r="T1236" s="525"/>
      <c r="U1236" s="559" t="s">
        <v>58</v>
      </c>
      <c r="V1236" s="525"/>
      <c r="W1236" s="525"/>
      <c r="X1236" s="525"/>
      <c r="Y1236" s="526"/>
      <c r="Z1236" s="526"/>
      <c r="AA1236" s="526"/>
      <c r="AB1236" s="526"/>
      <c r="AC1236" s="526"/>
      <c r="AD1236" s="21"/>
      <c r="AE1236" s="21"/>
      <c r="AF1236" s="21"/>
      <c r="AG1236" s="21"/>
      <c r="AH1236" s="21"/>
      <c r="AI1236" s="21"/>
      <c r="AJ1236" s="22"/>
      <c r="AK1236" s="474">
        <v>1</v>
      </c>
      <c r="AL1236" s="468"/>
      <c r="AM1236" s="468">
        <v>6</v>
      </c>
      <c r="AN1236" s="468"/>
      <c r="AO1236" s="468">
        <v>1</v>
      </c>
      <c r="AP1236" s="469"/>
    </row>
    <row r="1237" spans="2:42" ht="19.5" customHeight="1">
      <c r="B1237" s="551"/>
      <c r="C1237" s="552"/>
      <c r="D1237" s="552"/>
      <c r="E1237" s="70"/>
      <c r="F1237" s="130"/>
      <c r="G1237" s="130"/>
      <c r="H1237" s="130"/>
      <c r="I1237" s="130"/>
      <c r="J1237" s="130"/>
      <c r="K1237" s="130"/>
      <c r="L1237" s="50"/>
      <c r="M1237" s="553" t="s">
        <v>258</v>
      </c>
      <c r="N1237" s="554"/>
      <c r="O1237" s="554"/>
      <c r="P1237" s="554"/>
      <c r="Q1237" s="555"/>
      <c r="R1237" s="525"/>
      <c r="S1237" s="525"/>
      <c r="T1237" s="525"/>
      <c r="U1237" s="559" t="s">
        <v>59</v>
      </c>
      <c r="V1237" s="525"/>
      <c r="W1237" s="525"/>
      <c r="X1237" s="525"/>
      <c r="Y1237" s="526"/>
      <c r="Z1237" s="526"/>
      <c r="AA1237" s="526"/>
      <c r="AB1237" s="526"/>
      <c r="AC1237" s="526"/>
      <c r="AD1237" s="21"/>
      <c r="AE1237" s="21"/>
      <c r="AF1237" s="21"/>
      <c r="AG1237" s="21"/>
      <c r="AH1237" s="21"/>
      <c r="AI1237" s="21"/>
      <c r="AJ1237" s="22"/>
      <c r="AK1237" s="474">
        <v>2</v>
      </c>
      <c r="AL1237" s="468"/>
      <c r="AM1237" s="468">
        <v>7</v>
      </c>
      <c r="AN1237" s="468"/>
      <c r="AO1237" s="468">
        <v>2</v>
      </c>
      <c r="AP1237" s="469"/>
    </row>
    <row r="1238" spans="2:42" ht="19.5" customHeight="1">
      <c r="B1238" s="551"/>
      <c r="C1238" s="552"/>
      <c r="D1238" s="552"/>
      <c r="E1238" s="70"/>
      <c r="F1238" s="130"/>
      <c r="G1238" s="130"/>
      <c r="H1238" s="130"/>
      <c r="I1238" s="130"/>
      <c r="J1238" s="130"/>
      <c r="K1238" s="130"/>
      <c r="L1238" s="50"/>
      <c r="M1238" s="553" t="s">
        <v>50</v>
      </c>
      <c r="N1238" s="554"/>
      <c r="O1238" s="554"/>
      <c r="P1238" s="554"/>
      <c r="Q1238" s="555"/>
      <c r="R1238" s="525"/>
      <c r="S1238" s="525"/>
      <c r="T1238" s="525"/>
      <c r="U1238" s="525"/>
      <c r="V1238" s="525"/>
      <c r="W1238" s="525"/>
      <c r="X1238" s="525"/>
      <c r="Y1238" s="526"/>
      <c r="Z1238" s="526"/>
      <c r="AA1238" s="526"/>
      <c r="AB1238" s="526"/>
      <c r="AC1238" s="526"/>
      <c r="AD1238" s="21"/>
      <c r="AE1238" s="21"/>
      <c r="AF1238" s="21"/>
      <c r="AG1238" s="21"/>
      <c r="AH1238" s="21"/>
      <c r="AI1238" s="21"/>
      <c r="AJ1238" s="22"/>
      <c r="AK1238" s="474"/>
      <c r="AL1238" s="468"/>
      <c r="AM1238" s="468"/>
      <c r="AN1238" s="468"/>
      <c r="AO1238" s="468">
        <v>4</v>
      </c>
      <c r="AP1238" s="469"/>
    </row>
    <row r="1239" spans="2:42" ht="19.5" customHeight="1">
      <c r="B1239" s="551"/>
      <c r="C1239" s="552"/>
      <c r="D1239" s="552"/>
      <c r="E1239" s="70"/>
      <c r="F1239" s="130"/>
      <c r="G1239" s="130"/>
      <c r="H1239" s="130"/>
      <c r="I1239" s="130"/>
      <c r="J1239" s="130"/>
      <c r="K1239" s="130"/>
      <c r="L1239" s="50"/>
      <c r="M1239" s="556"/>
      <c r="N1239" s="554"/>
      <c r="O1239" s="554"/>
      <c r="P1239" s="554"/>
      <c r="Q1239" s="555"/>
      <c r="R1239" s="525"/>
      <c r="S1239" s="525"/>
      <c r="T1239" s="525"/>
      <c r="U1239" s="525"/>
      <c r="V1239" s="525"/>
      <c r="W1239" s="525"/>
      <c r="X1239" s="525"/>
      <c r="Y1239" s="526"/>
      <c r="Z1239" s="526"/>
      <c r="AA1239" s="526"/>
      <c r="AB1239" s="526"/>
      <c r="AC1239" s="526"/>
      <c r="AD1239" s="21"/>
      <c r="AE1239" s="21"/>
      <c r="AF1239" s="21"/>
      <c r="AG1239" s="21"/>
      <c r="AH1239" s="21"/>
      <c r="AI1239" s="21"/>
      <c r="AJ1239" s="22"/>
      <c r="AK1239" s="474"/>
      <c r="AL1239" s="468"/>
      <c r="AM1239" s="468"/>
      <c r="AN1239" s="468"/>
      <c r="AO1239" s="468">
        <v>5</v>
      </c>
      <c r="AP1239" s="469"/>
    </row>
    <row r="1240" spans="2:42" ht="19.5" customHeight="1">
      <c r="B1240" s="551"/>
      <c r="C1240" s="552"/>
      <c r="D1240" s="552"/>
      <c r="E1240" s="70"/>
      <c r="F1240" s="130"/>
      <c r="G1240" s="130"/>
      <c r="H1240" s="130"/>
      <c r="I1240" s="130"/>
      <c r="J1240" s="130"/>
      <c r="K1240" s="130"/>
      <c r="L1240" s="50"/>
      <c r="M1240" s="553"/>
      <c r="N1240" s="554"/>
      <c r="O1240" s="554"/>
      <c r="P1240" s="554"/>
      <c r="Q1240" s="555"/>
      <c r="R1240" s="525"/>
      <c r="S1240" s="525"/>
      <c r="T1240" s="525"/>
      <c r="U1240" s="525"/>
      <c r="V1240" s="525"/>
      <c r="W1240" s="525"/>
      <c r="X1240" s="525"/>
      <c r="Y1240" s="526"/>
      <c r="Z1240" s="526"/>
      <c r="AA1240" s="526"/>
      <c r="AB1240" s="526"/>
      <c r="AC1240" s="526"/>
      <c r="AD1240" s="21"/>
      <c r="AE1240" s="21"/>
      <c r="AF1240" s="21"/>
      <c r="AG1240" s="21"/>
      <c r="AH1240" s="21"/>
      <c r="AI1240" s="21"/>
      <c r="AJ1240" s="22"/>
      <c r="AK1240" s="474"/>
      <c r="AL1240" s="468"/>
      <c r="AM1240" s="468"/>
      <c r="AN1240" s="468"/>
      <c r="AO1240" s="468"/>
      <c r="AP1240" s="469"/>
    </row>
    <row r="1241" spans="2:42" ht="19.5" customHeight="1">
      <c r="B1241" s="540" t="s">
        <v>2</v>
      </c>
      <c r="C1241" s="541"/>
      <c r="D1241" s="541"/>
      <c r="E1241" s="71"/>
      <c r="F1241" s="66"/>
      <c r="G1241" s="66"/>
      <c r="H1241" s="66"/>
      <c r="I1241" s="66"/>
      <c r="J1241" s="66"/>
      <c r="K1241" s="66"/>
      <c r="L1241" s="67"/>
      <c r="M1241" s="542" t="s">
        <v>51</v>
      </c>
      <c r="N1241" s="543"/>
      <c r="O1241" s="543"/>
      <c r="P1241" s="543"/>
      <c r="Q1241" s="544"/>
      <c r="R1241" s="545"/>
      <c r="S1241" s="545"/>
      <c r="T1241" s="545"/>
      <c r="U1241" s="545"/>
      <c r="V1241" s="545"/>
      <c r="W1241" s="545"/>
      <c r="X1241" s="545"/>
      <c r="Y1241" s="546"/>
      <c r="Z1241" s="546"/>
      <c r="AA1241" s="546"/>
      <c r="AB1241" s="546"/>
      <c r="AC1241" s="546"/>
      <c r="AD1241" s="23"/>
      <c r="AE1241" s="23"/>
      <c r="AF1241" s="23"/>
      <c r="AG1241" s="23"/>
      <c r="AH1241" s="23"/>
      <c r="AI1241" s="23"/>
      <c r="AJ1241" s="24"/>
      <c r="AK1241" s="547"/>
      <c r="AL1241" s="527"/>
      <c r="AM1241" s="527"/>
      <c r="AN1241" s="527"/>
      <c r="AO1241" s="527"/>
      <c r="AP1241" s="528"/>
    </row>
    <row r="1242" spans="2:42" ht="12" customHeight="1">
      <c r="B1242" s="68" t="s">
        <v>17</v>
      </c>
      <c r="C1242" s="81"/>
      <c r="D1242" s="81"/>
      <c r="E1242" s="81"/>
      <c r="F1242" s="81"/>
      <c r="G1242" s="81"/>
      <c r="H1242" s="81"/>
      <c r="I1242" s="81"/>
      <c r="J1242" s="81"/>
      <c r="K1242" s="81"/>
      <c r="L1242" s="81"/>
      <c r="M1242" s="81"/>
      <c r="N1242" s="81"/>
      <c r="O1242" s="81"/>
      <c r="P1242" s="81"/>
      <c r="Q1242" s="81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69"/>
      <c r="AD1242" s="9"/>
      <c r="AE1242" s="86"/>
      <c r="AF1242" s="86"/>
      <c r="AG1242" s="86"/>
      <c r="AH1242" s="86"/>
      <c r="AI1242" s="86"/>
      <c r="AJ1242" s="86"/>
      <c r="AK1242" s="86"/>
      <c r="AL1242" s="86"/>
      <c r="AM1242" s="86"/>
      <c r="AN1242" s="86"/>
      <c r="AO1242" s="86"/>
      <c r="AP1242" s="215"/>
    </row>
    <row r="1243" spans="2:42" ht="12" customHeight="1">
      <c r="B1243" s="11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12"/>
      <c r="AD1243" s="11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216"/>
    </row>
    <row r="1244" spans="2:42" ht="12" customHeight="1">
      <c r="B1244" s="1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12"/>
      <c r="AD1244" s="11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216"/>
    </row>
    <row r="1245" spans="2:42" ht="12" customHeight="1">
      <c r="B1245" s="11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12"/>
      <c r="AD1245" s="11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216"/>
    </row>
    <row r="1246" spans="2:42" ht="12" customHeight="1">
      <c r="B1246" s="1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12"/>
      <c r="AD1246" s="11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216"/>
    </row>
    <row r="1247" spans="2:42" ht="12" customHeight="1">
      <c r="B1247" s="11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33"/>
      <c r="Y1247" s="33"/>
      <c r="Z1247" s="33"/>
      <c r="AA1247" s="33"/>
      <c r="AB1247" s="33"/>
      <c r="AC1247" s="12"/>
      <c r="AD1247" s="11"/>
      <c r="AE1247" s="4"/>
      <c r="AF1247" s="4"/>
      <c r="AG1247" s="4"/>
      <c r="AH1247" s="4"/>
      <c r="AI1247" s="4"/>
      <c r="AO1247" s="4"/>
      <c r="AP1247" s="216"/>
    </row>
    <row r="1248" spans="2:42" ht="12" customHeight="1">
      <c r="B1248" s="11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12"/>
      <c r="AD1248" s="11"/>
      <c r="AE1248" s="4"/>
      <c r="AF1248" s="4"/>
      <c r="AG1248" s="4"/>
      <c r="AH1248" s="4"/>
      <c r="AI1248" s="4"/>
      <c r="AO1248" s="4"/>
      <c r="AP1248" s="216"/>
    </row>
    <row r="1249" spans="2:42" ht="10.5">
      <c r="B1249" s="10"/>
      <c r="C1249" s="128"/>
      <c r="D1249" s="128"/>
      <c r="E1249" s="128"/>
      <c r="F1249" s="128"/>
      <c r="G1249" s="128"/>
      <c r="H1249" s="128"/>
      <c r="I1249" s="128"/>
      <c r="J1249" s="128"/>
      <c r="K1249" s="128"/>
      <c r="L1249" s="128"/>
      <c r="M1249" s="128"/>
      <c r="N1249" s="128"/>
      <c r="O1249" s="128"/>
      <c r="P1249" s="128"/>
      <c r="Q1249" s="128"/>
      <c r="R1249" s="128"/>
      <c r="S1249" s="128"/>
      <c r="T1249" s="128"/>
      <c r="U1249" s="128"/>
      <c r="V1249" s="128"/>
      <c r="W1249" s="128"/>
      <c r="X1249" s="128"/>
      <c r="Y1249" s="128"/>
      <c r="Z1249" s="128"/>
      <c r="AA1249" s="128"/>
      <c r="AB1249" s="128"/>
      <c r="AC1249" s="129"/>
      <c r="AD1249" s="11"/>
      <c r="AE1249" s="4"/>
      <c r="AF1249" s="4"/>
      <c r="AG1249" s="4"/>
      <c r="AH1249" s="4"/>
      <c r="AI1249" s="4"/>
      <c r="AO1249" s="209"/>
      <c r="AP1249" s="217"/>
    </row>
    <row r="1250" spans="2:42" ht="10.5">
      <c r="B1250" s="557" t="s">
        <v>33</v>
      </c>
      <c r="C1250" s="449"/>
      <c r="D1250" s="558"/>
      <c r="E1250" s="558"/>
      <c r="F1250" s="558"/>
      <c r="G1250" s="449" t="s">
        <v>34</v>
      </c>
      <c r="H1250" s="449"/>
      <c r="I1250" s="449"/>
      <c r="J1250" s="449" t="s">
        <v>34</v>
      </c>
      <c r="K1250" s="449"/>
      <c r="L1250" s="449"/>
      <c r="M1250" s="449" t="s">
        <v>35</v>
      </c>
      <c r="N1250" s="449"/>
      <c r="O1250" s="449"/>
      <c r="P1250" s="449"/>
      <c r="Q1250" s="449"/>
      <c r="R1250" s="449"/>
      <c r="S1250" s="449"/>
      <c r="T1250" s="449"/>
      <c r="U1250" s="449"/>
      <c r="V1250" s="449" t="s">
        <v>36</v>
      </c>
      <c r="W1250" s="449"/>
      <c r="X1250" s="449"/>
      <c r="Y1250" s="449" t="s">
        <v>37</v>
      </c>
      <c r="Z1250" s="449"/>
      <c r="AA1250" s="449"/>
      <c r="AB1250" s="449" t="s">
        <v>38</v>
      </c>
      <c r="AC1250" s="449"/>
      <c r="AD1250" s="449"/>
      <c r="AE1250" s="449" t="s">
        <v>39</v>
      </c>
      <c r="AF1250" s="449"/>
      <c r="AG1250" s="449"/>
      <c r="AH1250" s="449" t="s">
        <v>41</v>
      </c>
      <c r="AI1250" s="449"/>
      <c r="AJ1250" s="449"/>
      <c r="AK1250" s="449" t="s">
        <v>40</v>
      </c>
      <c r="AL1250" s="449"/>
      <c r="AM1250" s="449"/>
      <c r="AN1250" s="449" t="s">
        <v>66</v>
      </c>
      <c r="AO1250" s="449"/>
      <c r="AP1250" s="452"/>
    </row>
    <row r="1251" spans="2:42" ht="10.5">
      <c r="B1251" s="9"/>
      <c r="C1251" s="87"/>
      <c r="D1251" s="9"/>
      <c r="E1251" s="86"/>
      <c r="F1251" s="87"/>
      <c r="G1251" s="9"/>
      <c r="H1251" s="86"/>
      <c r="I1251" s="87"/>
      <c r="J1251" s="9"/>
      <c r="K1251" s="86"/>
      <c r="L1251" s="87"/>
      <c r="M1251" s="9"/>
      <c r="N1251" s="86"/>
      <c r="O1251" s="87"/>
      <c r="P1251" s="9"/>
      <c r="Q1251" s="86"/>
      <c r="R1251" s="87"/>
      <c r="S1251" s="9"/>
      <c r="T1251" s="86"/>
      <c r="U1251" s="87"/>
      <c r="V1251" s="9"/>
      <c r="W1251" s="86"/>
      <c r="X1251" s="87"/>
      <c r="Y1251" s="9"/>
      <c r="Z1251" s="86"/>
      <c r="AA1251" s="87"/>
      <c r="AB1251" s="9"/>
      <c r="AC1251" s="86"/>
      <c r="AD1251" s="87"/>
      <c r="AE1251" s="9"/>
      <c r="AF1251" s="86"/>
      <c r="AG1251" s="87"/>
      <c r="AH1251" s="9"/>
      <c r="AI1251" s="86"/>
      <c r="AJ1251" s="87"/>
      <c r="AK1251" s="9"/>
      <c r="AL1251" s="86"/>
      <c r="AM1251" s="87"/>
      <c r="AN1251" s="453">
        <f>AN1194+1</f>
        <v>22</v>
      </c>
      <c r="AO1251" s="454"/>
      <c r="AP1251" s="455"/>
    </row>
    <row r="1252" spans="2:42" ht="10.5">
      <c r="B1252" s="11"/>
      <c r="C1252" s="12"/>
      <c r="D1252" s="11"/>
      <c r="E1252" s="4"/>
      <c r="F1252" s="12"/>
      <c r="G1252" s="11"/>
      <c r="H1252" s="4"/>
      <c r="I1252" s="12"/>
      <c r="J1252" s="11"/>
      <c r="K1252" s="4"/>
      <c r="L1252" s="12"/>
      <c r="M1252" s="11"/>
      <c r="N1252" s="4"/>
      <c r="O1252" s="12"/>
      <c r="P1252" s="11"/>
      <c r="Q1252" s="4"/>
      <c r="R1252" s="12"/>
      <c r="S1252" s="11"/>
      <c r="T1252" s="4"/>
      <c r="U1252" s="12"/>
      <c r="V1252" s="11"/>
      <c r="W1252" s="4"/>
      <c r="X1252" s="12"/>
      <c r="Y1252" s="11"/>
      <c r="Z1252" s="4"/>
      <c r="AA1252" s="12"/>
      <c r="AB1252" s="11"/>
      <c r="AC1252" s="4"/>
      <c r="AD1252" s="12"/>
      <c r="AE1252" s="11"/>
      <c r="AF1252" s="4"/>
      <c r="AG1252" s="12"/>
      <c r="AH1252" s="11"/>
      <c r="AI1252" s="4"/>
      <c r="AJ1252" s="12"/>
      <c r="AK1252" s="11"/>
      <c r="AL1252" s="4"/>
      <c r="AM1252" s="12"/>
      <c r="AN1252" s="456"/>
      <c r="AO1252" s="457"/>
      <c r="AP1252" s="458"/>
    </row>
    <row r="1253" spans="2:42" ht="10.5">
      <c r="B1253" s="11"/>
      <c r="C1253" s="12"/>
      <c r="D1253" s="11"/>
      <c r="E1253" s="4"/>
      <c r="F1253" s="12"/>
      <c r="G1253" s="11"/>
      <c r="H1253" s="4"/>
      <c r="I1253" s="12"/>
      <c r="J1253" s="11"/>
      <c r="K1253" s="4"/>
      <c r="L1253" s="12"/>
      <c r="M1253" s="11"/>
      <c r="N1253" s="4"/>
      <c r="O1253" s="12"/>
      <c r="P1253" s="11"/>
      <c r="Q1253" s="4"/>
      <c r="R1253" s="12"/>
      <c r="S1253" s="11"/>
      <c r="T1253" s="4"/>
      <c r="U1253" s="12"/>
      <c r="V1253" s="11"/>
      <c r="W1253" s="4"/>
      <c r="X1253" s="12"/>
      <c r="Y1253" s="11"/>
      <c r="Z1253" s="4"/>
      <c r="AA1253" s="12"/>
      <c r="AB1253" s="11"/>
      <c r="AC1253" s="4"/>
      <c r="AD1253" s="12"/>
      <c r="AE1253" s="11"/>
      <c r="AF1253" s="4"/>
      <c r="AG1253" s="12"/>
      <c r="AH1253" s="11"/>
      <c r="AI1253" s="4"/>
      <c r="AJ1253" s="12"/>
      <c r="AK1253" s="11"/>
      <c r="AL1253" s="4"/>
      <c r="AM1253" s="12"/>
      <c r="AN1253" s="456"/>
      <c r="AO1253" s="457"/>
      <c r="AP1253" s="458"/>
    </row>
    <row r="1254" spans="2:42" ht="10.5">
      <c r="B1254" s="10"/>
      <c r="C1254" s="129"/>
      <c r="D1254" s="10"/>
      <c r="E1254" s="128"/>
      <c r="F1254" s="129"/>
      <c r="G1254" s="10"/>
      <c r="H1254" s="128"/>
      <c r="I1254" s="129"/>
      <c r="J1254" s="10"/>
      <c r="K1254" s="128"/>
      <c r="L1254" s="129"/>
      <c r="M1254" s="10"/>
      <c r="N1254" s="128"/>
      <c r="O1254" s="129"/>
      <c r="P1254" s="10"/>
      <c r="Q1254" s="128"/>
      <c r="R1254" s="129"/>
      <c r="S1254" s="10"/>
      <c r="T1254" s="128"/>
      <c r="U1254" s="129"/>
      <c r="V1254" s="10"/>
      <c r="W1254" s="128"/>
      <c r="X1254" s="129"/>
      <c r="Y1254" s="10"/>
      <c r="Z1254" s="128"/>
      <c r="AA1254" s="129"/>
      <c r="AB1254" s="10"/>
      <c r="AC1254" s="128"/>
      <c r="AD1254" s="129"/>
      <c r="AE1254" s="10"/>
      <c r="AF1254" s="128"/>
      <c r="AG1254" s="129"/>
      <c r="AH1254" s="10"/>
      <c r="AI1254" s="128"/>
      <c r="AJ1254" s="129"/>
      <c r="AK1254" s="10"/>
      <c r="AL1254" s="128"/>
      <c r="AM1254" s="129"/>
      <c r="AN1254" s="459"/>
      <c r="AO1254" s="460"/>
      <c r="AP1254" s="461"/>
    </row>
    <row r="1255" ht="12" customHeight="1"/>
    <row r="1256" spans="2:42" ht="12" customHeight="1">
      <c r="B1256" s="1" t="str">
        <f>+"-kwd-"&amp;E1267&amp;G1267&amp;I1267&amp;K1267&amp;M1267&amp;O1267&amp;Q1267&amp;"-"&amp;V1267&amp;X1267&amp;Z1267&amp;AB1267&amp;AD1267&amp;","&amp;U1259&amp;W1259&amp;Y1259&amp;AA1259&amp;AC1259&amp;AE1259&amp;AG1259&amp;","&amp;V1268&amp;","&amp;Y1282</f>
        <v>-kwd--,1234567,,0</v>
      </c>
      <c r="AJ1256" s="25" t="s">
        <v>67</v>
      </c>
      <c r="AK1256" s="26"/>
      <c r="AL1256" s="26"/>
      <c r="AM1256" s="26"/>
      <c r="AN1256" s="26"/>
      <c r="AO1256" s="26"/>
      <c r="AP1256" s="27"/>
    </row>
    <row r="1257" spans="36:42" ht="12" customHeight="1">
      <c r="AJ1257" s="487" t="s">
        <v>208</v>
      </c>
      <c r="AK1257" s="13"/>
      <c r="AL1257" s="13"/>
      <c r="AM1257" s="13"/>
      <c r="AN1257" s="13"/>
      <c r="AO1257" s="13"/>
      <c r="AP1257" s="28"/>
    </row>
    <row r="1258" spans="4:42" ht="12" customHeight="1" thickBot="1">
      <c r="D1258" s="607" t="s">
        <v>25</v>
      </c>
      <c r="E1258" s="607"/>
      <c r="F1258" s="607"/>
      <c r="G1258" s="607"/>
      <c r="H1258" s="607"/>
      <c r="I1258" s="607"/>
      <c r="J1258" s="607"/>
      <c r="K1258" s="607"/>
      <c r="L1258" s="607"/>
      <c r="AJ1258" s="488"/>
      <c r="AK1258" s="29"/>
      <c r="AL1258" s="29"/>
      <c r="AM1258" s="29"/>
      <c r="AN1258" s="29"/>
      <c r="AO1258" s="29"/>
      <c r="AP1258" s="30"/>
    </row>
    <row r="1259" spans="4:42" ht="21" customHeight="1" thickBot="1" thickTop="1">
      <c r="D1259" s="608"/>
      <c r="E1259" s="608"/>
      <c r="F1259" s="608"/>
      <c r="G1259" s="608"/>
      <c r="H1259" s="608"/>
      <c r="I1259" s="608"/>
      <c r="J1259" s="608"/>
      <c r="K1259" s="608"/>
      <c r="L1259" s="608"/>
      <c r="Q1259" s="609" t="s">
        <v>254</v>
      </c>
      <c r="R1259" s="610"/>
      <c r="S1259" s="610"/>
      <c r="T1259" s="611"/>
      <c r="U1259" s="612" t="str">
        <f>IF('基本情報入力欄'!$D$15="","",MID('基本情報入力欄'!$D$15,1,1))</f>
        <v>1</v>
      </c>
      <c r="V1259" s="600"/>
      <c r="W1259" s="599" t="str">
        <f>IF('基本情報入力欄'!$D$15="","",MID('基本情報入力欄'!$D$15,2,1))</f>
        <v>2</v>
      </c>
      <c r="X1259" s="600"/>
      <c r="Y1259" s="599" t="str">
        <f>IF('基本情報入力欄'!$D$15="","",MID('基本情報入力欄'!$D$15,3,1))</f>
        <v>3</v>
      </c>
      <c r="Z1259" s="600"/>
      <c r="AA1259" s="599" t="str">
        <f>IF('基本情報入力欄'!$D$15="","",MID('基本情報入力欄'!$D$15,4,1))</f>
        <v>4</v>
      </c>
      <c r="AB1259" s="600"/>
      <c r="AC1259" s="599" t="str">
        <f>IF('基本情報入力欄'!$D$15="","",MID('基本情報入力欄'!$D$15,5,1))</f>
        <v>5</v>
      </c>
      <c r="AD1259" s="600"/>
      <c r="AE1259" s="599" t="str">
        <f>IF('基本情報入力欄'!$D$15="","",MID('基本情報入力欄'!$D$15,6,1))</f>
        <v>6</v>
      </c>
      <c r="AF1259" s="600"/>
      <c r="AG1259" s="599" t="str">
        <f>IF('基本情報入力欄'!$D$15="","",MID('基本情報入力欄'!$D$15,7,1))</f>
        <v>7</v>
      </c>
      <c r="AH1259" s="643"/>
      <c r="AI1259" s="75" t="s">
        <v>15</v>
      </c>
      <c r="AJ1259" s="254"/>
      <c r="AK1259" s="254"/>
      <c r="AL1259" s="7"/>
      <c r="AM1259" s="535">
        <f>'基本情報入力欄'!$D$12</f>
        <v>42551</v>
      </c>
      <c r="AN1259" s="536"/>
      <c r="AO1259" s="536"/>
      <c r="AP1259" s="537"/>
    </row>
    <row r="1260" spans="2:42" ht="13.5" customHeight="1" thickTop="1">
      <c r="B1260" s="604" t="s">
        <v>110</v>
      </c>
      <c r="C1260" s="604"/>
      <c r="D1260" s="604"/>
      <c r="E1260" s="604"/>
      <c r="F1260" s="604"/>
      <c r="G1260" s="604"/>
      <c r="H1260" s="604"/>
      <c r="I1260" s="604"/>
      <c r="J1260" s="604"/>
      <c r="K1260" s="604"/>
      <c r="L1260" s="604"/>
      <c r="M1260" s="604"/>
      <c r="N1260" s="604"/>
      <c r="O1260" s="604"/>
      <c r="Q1260" s="605" t="s">
        <v>8</v>
      </c>
      <c r="R1260" s="606"/>
      <c r="S1260" s="606"/>
      <c r="T1260" s="5"/>
      <c r="U1260" s="200" t="str">
        <f>IF('基本情報入力欄'!$D$16="","",'基本情報入力欄'!$D$16)</f>
        <v>332-0012</v>
      </c>
      <c r="V1260" s="200"/>
      <c r="W1260" s="200"/>
      <c r="X1260" s="200"/>
      <c r="Y1260" s="200"/>
      <c r="Z1260" s="200"/>
      <c r="AA1260" s="200"/>
      <c r="AB1260" s="200"/>
      <c r="AC1260" s="200"/>
      <c r="AD1260" s="200"/>
      <c r="AE1260" s="200"/>
      <c r="AF1260" s="200"/>
      <c r="AG1260" s="200"/>
      <c r="AH1260" s="200"/>
      <c r="AI1260" s="200"/>
      <c r="AJ1260" s="200"/>
      <c r="AK1260" s="200"/>
      <c r="AL1260" s="200"/>
      <c r="AM1260" s="200"/>
      <c r="AN1260" s="200"/>
      <c r="AO1260" s="200"/>
      <c r="AP1260" s="202"/>
    </row>
    <row r="1261" spans="2:42" ht="12" customHeight="1">
      <c r="B1261" s="604"/>
      <c r="C1261" s="604"/>
      <c r="D1261" s="604"/>
      <c r="E1261" s="604"/>
      <c r="F1261" s="604"/>
      <c r="G1261" s="604"/>
      <c r="H1261" s="604"/>
      <c r="I1261" s="604"/>
      <c r="J1261" s="604"/>
      <c r="K1261" s="604"/>
      <c r="L1261" s="604"/>
      <c r="M1261" s="604"/>
      <c r="N1261" s="604"/>
      <c r="O1261" s="604"/>
      <c r="Q1261" s="450" t="s">
        <v>9</v>
      </c>
      <c r="R1261" s="451"/>
      <c r="S1261" s="451"/>
      <c r="T1261" s="4"/>
      <c r="U1261" s="201" t="str">
        <f>IF('基本情報入力欄'!$D$17="","",'基本情報入力欄'!$D$17)</f>
        <v>埼玉県川口市本町４－１１－６</v>
      </c>
      <c r="V1261" s="201"/>
      <c r="W1261" s="201"/>
      <c r="X1261" s="201"/>
      <c r="Y1261" s="201"/>
      <c r="Z1261" s="201"/>
      <c r="AA1261" s="201"/>
      <c r="AB1261" s="201"/>
      <c r="AC1261" s="201"/>
      <c r="AD1261" s="201"/>
      <c r="AE1261" s="201"/>
      <c r="AF1261" s="201"/>
      <c r="AG1261" s="201"/>
      <c r="AH1261" s="201"/>
      <c r="AI1261" s="201"/>
      <c r="AJ1261" s="201"/>
      <c r="AK1261" s="201"/>
      <c r="AL1261" s="201"/>
      <c r="AM1261" s="201"/>
      <c r="AN1261" s="201"/>
      <c r="AO1261" s="201"/>
      <c r="AP1261" s="203"/>
    </row>
    <row r="1262" spans="17:42" ht="12" customHeight="1">
      <c r="Q1262" s="450" t="s">
        <v>10</v>
      </c>
      <c r="R1262" s="451"/>
      <c r="S1262" s="451"/>
      <c r="T1262" s="4"/>
      <c r="U1262" s="293" t="str">
        <f>IF('基本情報入力欄'!$D$18="","",'基本情報入力欄'!$D$18)</f>
        <v>川口土木建築工業株式会社</v>
      </c>
      <c r="V1262" s="293"/>
      <c r="W1262" s="293"/>
      <c r="X1262" s="293"/>
      <c r="Y1262" s="293"/>
      <c r="Z1262" s="293"/>
      <c r="AA1262" s="293"/>
      <c r="AB1262" s="293"/>
      <c r="AC1262" s="293"/>
      <c r="AD1262" s="293"/>
      <c r="AE1262" s="293"/>
      <c r="AF1262" s="293"/>
      <c r="AG1262" s="293"/>
      <c r="AH1262" s="293"/>
      <c r="AI1262" s="293"/>
      <c r="AJ1262" s="293"/>
      <c r="AK1262" s="293"/>
      <c r="AL1262" s="293"/>
      <c r="AM1262" s="293"/>
      <c r="AN1262" s="201" t="s">
        <v>137</v>
      </c>
      <c r="AO1262" s="201"/>
      <c r="AP1262" s="203"/>
    </row>
    <row r="1263" spans="17:42" ht="12" customHeight="1">
      <c r="Q1263" s="450"/>
      <c r="R1263" s="451"/>
      <c r="S1263" s="451"/>
      <c r="T1263" s="4"/>
      <c r="U1263" s="293"/>
      <c r="V1263" s="293"/>
      <c r="W1263" s="293"/>
      <c r="X1263" s="293"/>
      <c r="Y1263" s="293"/>
      <c r="Z1263" s="293"/>
      <c r="AA1263" s="293"/>
      <c r="AB1263" s="293"/>
      <c r="AC1263" s="293"/>
      <c r="AD1263" s="293"/>
      <c r="AE1263" s="293"/>
      <c r="AF1263" s="293"/>
      <c r="AG1263" s="293"/>
      <c r="AH1263" s="293"/>
      <c r="AI1263" s="293"/>
      <c r="AJ1263" s="293"/>
      <c r="AK1263" s="293"/>
      <c r="AL1263" s="293"/>
      <c r="AM1263" s="293"/>
      <c r="AN1263" s="201"/>
      <c r="AO1263" s="201"/>
      <c r="AP1263" s="203"/>
    </row>
    <row r="1264" spans="2:42" ht="12" customHeight="1">
      <c r="B1264" s="91" t="s">
        <v>26</v>
      </c>
      <c r="Q1264" s="450" t="s">
        <v>11</v>
      </c>
      <c r="R1264" s="451"/>
      <c r="S1264" s="451"/>
      <c r="T1264" s="4"/>
      <c r="U1264" s="201" t="str">
        <f>IF('基本情報入力欄'!$D$19="","",'基本情報入力欄'!$D$19)</f>
        <v>代表太郎</v>
      </c>
      <c r="V1264" s="201"/>
      <c r="W1264" s="201"/>
      <c r="X1264" s="201"/>
      <c r="Y1264" s="201"/>
      <c r="Z1264" s="201"/>
      <c r="AA1264" s="201"/>
      <c r="AB1264" s="201"/>
      <c r="AC1264" s="201"/>
      <c r="AD1264" s="201"/>
      <c r="AE1264" s="201"/>
      <c r="AF1264" s="201"/>
      <c r="AG1264" s="201"/>
      <c r="AH1264" s="201"/>
      <c r="AI1264" s="201"/>
      <c r="AJ1264" s="201"/>
      <c r="AK1264" s="201"/>
      <c r="AL1264" s="201"/>
      <c r="AM1264" s="201"/>
      <c r="AN1264" s="201"/>
      <c r="AO1264" s="201"/>
      <c r="AP1264" s="203"/>
    </row>
    <row r="1265" spans="17:42" ht="12" customHeight="1">
      <c r="Q1265" s="450" t="s">
        <v>13</v>
      </c>
      <c r="R1265" s="451"/>
      <c r="S1265" s="451"/>
      <c r="T1265" s="4"/>
      <c r="U1265" s="201" t="str">
        <f>IF('基本情報入力欄'!$D$20="","",'基本情報入力欄'!$D$20)</f>
        <v>048-224-5111</v>
      </c>
      <c r="V1265" s="201"/>
      <c r="W1265" s="201"/>
      <c r="X1265" s="201"/>
      <c r="Y1265" s="201"/>
      <c r="Z1265" s="201"/>
      <c r="AA1265" s="489" t="s">
        <v>14</v>
      </c>
      <c r="AB1265" s="489"/>
      <c r="AC1265" s="489"/>
      <c r="AD1265" s="201"/>
      <c r="AE1265" s="201" t="str">
        <f>IF('基本情報入力欄'!$D$21="","",'基本情報入力欄'!$D$21)</f>
        <v>048-224-5118</v>
      </c>
      <c r="AF1265" s="201"/>
      <c r="AG1265" s="201"/>
      <c r="AH1265" s="201"/>
      <c r="AI1265" s="201"/>
      <c r="AJ1265" s="201"/>
      <c r="AK1265" s="201"/>
      <c r="AL1265" s="201"/>
      <c r="AM1265" s="201"/>
      <c r="AN1265" s="201"/>
      <c r="AO1265" s="201"/>
      <c r="AP1265" s="203"/>
    </row>
    <row r="1266" spans="2:42" ht="12" customHeight="1" thickBot="1">
      <c r="B1266" s="649" t="s">
        <v>261</v>
      </c>
      <c r="C1266" s="649"/>
      <c r="Q1266" s="450"/>
      <c r="R1266" s="451"/>
      <c r="S1266" s="451"/>
      <c r="T1266" s="4"/>
      <c r="U1266" s="201"/>
      <c r="V1266" s="201"/>
      <c r="W1266" s="201"/>
      <c r="X1266" s="201"/>
      <c r="Y1266" s="201"/>
      <c r="Z1266" s="201"/>
      <c r="AA1266" s="201"/>
      <c r="AB1266" s="201"/>
      <c r="AC1266" s="201"/>
      <c r="AD1266" s="201"/>
      <c r="AE1266" s="201"/>
      <c r="AF1266" s="201"/>
      <c r="AG1266" s="201"/>
      <c r="AH1266" s="201"/>
      <c r="AI1266" s="201"/>
      <c r="AJ1266" s="201"/>
      <c r="AK1266" s="201"/>
      <c r="AL1266" s="201"/>
      <c r="AM1266" s="201"/>
      <c r="AN1266" s="440" t="s">
        <v>210</v>
      </c>
      <c r="AO1266" s="440"/>
      <c r="AP1266" s="441"/>
    </row>
    <row r="1267" spans="2:42" ht="17.25" customHeight="1" thickTop="1">
      <c r="B1267" s="268">
        <f>IF('請求入力欄'!$D1265="","",MID('請求入力欄'!$D1265,1,1))</f>
      </c>
      <c r="C1267" s="269">
        <f>IF('請求入力欄'!$D1265="","",MID('請求入力欄'!$D1265,2,1))</f>
      </c>
      <c r="D1267" s="270">
        <f>IF('請求入力欄'!$D1265="","",MID('請求入力欄'!$D1265,3,1))</f>
      </c>
      <c r="E1267" s="603">
        <f>IF('請求入力欄'!$D1265="","",MID('請求入力欄'!$D1265,4,1))</f>
      </c>
      <c r="F1267" s="603"/>
      <c r="G1267" s="603">
        <f>IF('請求入力欄'!$D1265="","",MID('請求入力欄'!$D1265,5,1))</f>
      </c>
      <c r="H1267" s="603"/>
      <c r="I1267" s="603">
        <f>IF('請求入力欄'!$D1265="","",MID('請求入力欄'!$D1265,6,1))</f>
      </c>
      <c r="J1267" s="603"/>
      <c r="K1267" s="603">
        <f>IF('請求入力欄'!$D1265="","",MID('請求入力欄'!$D1265,7,1))</f>
      </c>
      <c r="L1267" s="603"/>
      <c r="M1267" s="603">
        <f>IF('請求入力欄'!$D1265="","",MID('請求入力欄'!$D1265,8,1))</f>
      </c>
      <c r="N1267" s="603"/>
      <c r="O1267" s="603">
        <f>IF('請求入力欄'!$D1265="","",MID('請求入力欄'!$D1265,9,1))</f>
      </c>
      <c r="P1267" s="603"/>
      <c r="Q1267" s="475">
        <f>IF('請求入力欄'!$D1265="","",MID('請求入力欄'!$D1265,10,1))</f>
      </c>
      <c r="R1267" s="476"/>
      <c r="S1267" s="92" t="s">
        <v>4</v>
      </c>
      <c r="T1267" s="131"/>
      <c r="U1267" s="49"/>
      <c r="V1267" s="516">
        <f>IF('請求入力欄'!$D1267="","",MID('請求入力欄'!$K1267,1,1))</f>
      </c>
      <c r="W1267" s="517"/>
      <c r="X1267" s="517">
        <f>IF('請求入力欄'!$D1267="","",MID('請求入力欄'!$K1267,2,1))</f>
      </c>
      <c r="Y1267" s="517"/>
      <c r="Z1267" s="517">
        <f>IF('請求入力欄'!$D1267="","",MID('請求入力欄'!$K1267,3,1))</f>
      </c>
      <c r="AA1267" s="517"/>
      <c r="AB1267" s="517">
        <f>IF('請求入力欄'!$D1267="","",MID('請求入力欄'!$K1267,4,1))</f>
      </c>
      <c r="AC1267" s="517"/>
      <c r="AD1267" s="517">
        <f>IF('請求入力欄'!$D1267="","",MID('請求入力欄'!$K1267,5,1))</f>
      </c>
      <c r="AE1267" s="518"/>
      <c r="AF1267" s="519" t="s">
        <v>0</v>
      </c>
      <c r="AG1267" s="520"/>
      <c r="AH1267" s="520"/>
      <c r="AI1267" s="521"/>
      <c r="AJ1267" s="462">
        <f>'請求入力欄'!O1292</f>
        <v>0</v>
      </c>
      <c r="AK1267" s="463"/>
      <c r="AL1267" s="463"/>
      <c r="AM1267" s="463"/>
      <c r="AN1267" s="463"/>
      <c r="AO1267" s="463"/>
      <c r="AP1267" s="464"/>
    </row>
    <row r="1268" spans="2:42" ht="17.25" customHeight="1">
      <c r="B1268" s="36" t="s">
        <v>5</v>
      </c>
      <c r="C1268" s="477">
        <f>'請求入力欄'!D1266</f>
        <v>0</v>
      </c>
      <c r="D1268" s="477"/>
      <c r="E1268" s="477"/>
      <c r="F1268" s="477"/>
      <c r="G1268" s="477"/>
      <c r="H1268" s="477"/>
      <c r="I1268" s="477"/>
      <c r="J1268" s="477"/>
      <c r="K1268" s="477"/>
      <c r="L1268" s="477"/>
      <c r="M1268" s="477"/>
      <c r="N1268" s="477"/>
      <c r="O1268" s="477"/>
      <c r="P1268" s="477"/>
      <c r="Q1268" s="477"/>
      <c r="R1268" s="478"/>
      <c r="S1268" s="481" t="s">
        <v>211</v>
      </c>
      <c r="T1268" s="482"/>
      <c r="U1268" s="483"/>
      <c r="V1268" s="638">
        <f>IF('請求入力欄'!D1268=0,"",'請求入力欄'!D1268)</f>
      </c>
      <c r="W1268" s="638"/>
      <c r="X1268" s="638"/>
      <c r="Y1268" s="638"/>
      <c r="Z1268" s="638"/>
      <c r="AA1268" s="638"/>
      <c r="AB1268" s="638"/>
      <c r="AC1268" s="638"/>
      <c r="AD1268" s="638"/>
      <c r="AE1268" s="639"/>
      <c r="AF1268" s="522" t="s">
        <v>1</v>
      </c>
      <c r="AG1268" s="523"/>
      <c r="AH1268" s="523"/>
      <c r="AI1268" s="524"/>
      <c r="AJ1268" s="501">
        <f>'請求入力欄'!D1279</f>
        <v>0</v>
      </c>
      <c r="AK1268" s="502"/>
      <c r="AL1268" s="502"/>
      <c r="AM1268" s="502"/>
      <c r="AN1268" s="502"/>
      <c r="AO1268" s="502"/>
      <c r="AP1268" s="503"/>
    </row>
    <row r="1269" spans="2:42" ht="10.5" customHeight="1">
      <c r="B1269" s="37"/>
      <c r="C1269" s="479"/>
      <c r="D1269" s="479"/>
      <c r="E1269" s="479"/>
      <c r="F1269" s="479"/>
      <c r="G1269" s="479"/>
      <c r="H1269" s="479"/>
      <c r="I1269" s="479"/>
      <c r="J1269" s="479"/>
      <c r="K1269" s="479"/>
      <c r="L1269" s="479"/>
      <c r="M1269" s="479"/>
      <c r="N1269" s="479"/>
      <c r="O1269" s="479"/>
      <c r="P1269" s="479"/>
      <c r="Q1269" s="479"/>
      <c r="R1269" s="480"/>
      <c r="S1269" s="484"/>
      <c r="T1269" s="485"/>
      <c r="U1269" s="486"/>
      <c r="V1269" s="640"/>
      <c r="W1269" s="640"/>
      <c r="X1269" s="640"/>
      <c r="Y1269" s="640"/>
      <c r="Z1269" s="640"/>
      <c r="AA1269" s="640"/>
      <c r="AB1269" s="640"/>
      <c r="AC1269" s="640"/>
      <c r="AD1269" s="640"/>
      <c r="AE1269" s="641"/>
      <c r="AF1269" s="635" t="s">
        <v>2</v>
      </c>
      <c r="AG1269" s="636"/>
      <c r="AH1269" s="636"/>
      <c r="AI1269" s="637"/>
      <c r="AJ1269" s="504">
        <f>SUM(AJ1267:AR1268)</f>
        <v>0</v>
      </c>
      <c r="AK1269" s="505"/>
      <c r="AL1269" s="505"/>
      <c r="AM1269" s="505"/>
      <c r="AN1269" s="505"/>
      <c r="AO1269" s="505"/>
      <c r="AP1269" s="506"/>
    </row>
    <row r="1270" spans="2:42" ht="6.75" customHeight="1">
      <c r="B1270" s="625" t="s">
        <v>23</v>
      </c>
      <c r="C1270" s="626"/>
      <c r="D1270" s="626"/>
      <c r="E1270" s="626"/>
      <c r="F1270" s="627"/>
      <c r="G1270" s="619">
        <f>'請求入力欄'!D1281</f>
        <v>0</v>
      </c>
      <c r="H1270" s="620"/>
      <c r="I1270" s="620"/>
      <c r="J1270" s="620"/>
      <c r="K1270" s="620"/>
      <c r="L1270" s="620"/>
      <c r="M1270" s="620"/>
      <c r="N1270" s="620"/>
      <c r="O1270" s="620"/>
      <c r="P1270" s="621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38"/>
      <c r="AD1270" s="631"/>
      <c r="AE1270" s="632"/>
      <c r="AF1270" s="635"/>
      <c r="AG1270" s="636"/>
      <c r="AH1270" s="636"/>
      <c r="AI1270" s="637"/>
      <c r="AJ1270" s="507"/>
      <c r="AK1270" s="508"/>
      <c r="AL1270" s="508"/>
      <c r="AM1270" s="508"/>
      <c r="AN1270" s="508"/>
      <c r="AO1270" s="508"/>
      <c r="AP1270" s="509"/>
    </row>
    <row r="1271" spans="2:42" ht="17.25" customHeight="1">
      <c r="B1271" s="625"/>
      <c r="C1271" s="628"/>
      <c r="D1271" s="628"/>
      <c r="E1271" s="628"/>
      <c r="F1271" s="629"/>
      <c r="G1271" s="622"/>
      <c r="H1271" s="623"/>
      <c r="I1271" s="623"/>
      <c r="J1271" s="623"/>
      <c r="K1271" s="623"/>
      <c r="L1271" s="623"/>
      <c r="M1271" s="623"/>
      <c r="N1271" s="623"/>
      <c r="O1271" s="623"/>
      <c r="P1271" s="624"/>
      <c r="Q1271" s="4"/>
      <c r="R1271" s="4"/>
      <c r="S1271" s="4"/>
      <c r="T1271" s="4" t="s">
        <v>22</v>
      </c>
      <c r="U1271" s="4"/>
      <c r="V1271" s="4"/>
      <c r="W1271" s="4"/>
      <c r="X1271" s="4"/>
      <c r="Y1271" s="642">
        <f>'請求入力欄'!L1279</f>
      </c>
      <c r="Z1271" s="642"/>
      <c r="AA1271" s="642"/>
      <c r="AB1271" s="4" t="s">
        <v>68</v>
      </c>
      <c r="AC1271" s="38"/>
      <c r="AD1271" s="633"/>
      <c r="AE1271" s="634"/>
      <c r="AF1271" s="522" t="s">
        <v>3</v>
      </c>
      <c r="AG1271" s="523"/>
      <c r="AH1271" s="523"/>
      <c r="AI1271" s="524"/>
      <c r="AJ1271" s="465">
        <f>IF(V1268="",0,V1268-AJ1269)</f>
        <v>0</v>
      </c>
      <c r="AK1271" s="466"/>
      <c r="AL1271" s="466"/>
      <c r="AM1271" s="466"/>
      <c r="AN1271" s="466"/>
      <c r="AO1271" s="466"/>
      <c r="AP1271" s="467"/>
    </row>
    <row r="1272" spans="2:42" ht="10.5">
      <c r="B1272" s="644" t="s">
        <v>21</v>
      </c>
      <c r="C1272" s="616"/>
      <c r="D1272" s="616"/>
      <c r="E1272" s="616" t="s">
        <v>20</v>
      </c>
      <c r="F1272" s="616"/>
      <c r="G1272" s="616"/>
      <c r="H1272" s="616"/>
      <c r="I1272" s="616"/>
      <c r="J1272" s="616"/>
      <c r="K1272" s="616"/>
      <c r="L1272" s="616"/>
      <c r="M1272" s="616"/>
      <c r="N1272" s="616"/>
      <c r="O1272" s="616"/>
      <c r="P1272" s="645"/>
      <c r="Q1272" s="646" t="s">
        <v>19</v>
      </c>
      <c r="R1272" s="647"/>
      <c r="S1272" s="647"/>
      <c r="T1272" s="647"/>
      <c r="U1272" s="648" t="s">
        <v>18</v>
      </c>
      <c r="V1272" s="648"/>
      <c r="W1272" s="648"/>
      <c r="X1272" s="648"/>
      <c r="Y1272" s="615" t="s">
        <v>16</v>
      </c>
      <c r="Z1272" s="616"/>
      <c r="AA1272" s="616"/>
      <c r="AB1272" s="617"/>
      <c r="AC1272" s="617"/>
      <c r="AD1272" s="617"/>
      <c r="AE1272" s="617"/>
      <c r="AF1272" s="616"/>
      <c r="AG1272" s="618"/>
      <c r="AH1272" s="192"/>
      <c r="AI1272" s="4" t="s">
        <v>17</v>
      </c>
      <c r="AJ1272" s="5"/>
      <c r="AK1272" s="5"/>
      <c r="AL1272" s="5"/>
      <c r="AM1272" s="5"/>
      <c r="AN1272" s="5"/>
      <c r="AO1272" s="5"/>
      <c r="AP1272" s="46"/>
    </row>
    <row r="1273" spans="2:42" ht="18" customHeight="1">
      <c r="B1273" s="592">
        <f>+IF('請求入力欄'!D1270="","",'請求入力欄'!D1270)</f>
      </c>
      <c r="C1273" s="593"/>
      <c r="D1273" s="594"/>
      <c r="E1273" s="204"/>
      <c r="F1273" s="601">
        <f>+IF('請求入力欄'!K1270="","",'請求入力欄'!K1270)</f>
      </c>
      <c r="G1273" s="601"/>
      <c r="H1273" s="601"/>
      <c r="I1273" s="601"/>
      <c r="J1273" s="601"/>
      <c r="K1273" s="601"/>
      <c r="L1273" s="601"/>
      <c r="M1273" s="601"/>
      <c r="N1273" s="601"/>
      <c r="O1273" s="601"/>
      <c r="P1273" s="205"/>
      <c r="Q1273" s="602">
        <f>+IF('請求入力欄'!L1270="","",'請求入力欄'!L1270)</f>
      </c>
      <c r="R1273" s="598"/>
      <c r="S1273" s="598"/>
      <c r="T1273" s="598"/>
      <c r="U1273" s="595">
        <f>+IF('請求入力欄'!M1270="","",'請求入力欄'!M1270)</f>
      </c>
      <c r="V1273" s="595"/>
      <c r="W1273" s="595"/>
      <c r="X1273" s="596"/>
      <c r="Y1273" s="548">
        <f>+IF('請求入力欄'!N1270="","",'請求入力欄'!N1270)</f>
      </c>
      <c r="Z1273" s="549"/>
      <c r="AA1273" s="549"/>
      <c r="AB1273" s="549"/>
      <c r="AC1273" s="549"/>
      <c r="AD1273" s="549"/>
      <c r="AE1273" s="549"/>
      <c r="AF1273" s="549"/>
      <c r="AG1273" s="550"/>
      <c r="AH1273" s="48"/>
      <c r="AI1273" s="127"/>
      <c r="AJ1273" s="127"/>
      <c r="AK1273" s="127"/>
      <c r="AL1273" s="127"/>
      <c r="AM1273" s="127"/>
      <c r="AN1273" s="127"/>
      <c r="AO1273" s="127"/>
      <c r="AP1273" s="47"/>
    </row>
    <row r="1274" spans="2:42" ht="18" customHeight="1">
      <c r="B1274" s="592">
        <f>+IF('請求入力欄'!D1271="","",'請求入力欄'!D1271)</f>
      </c>
      <c r="C1274" s="593"/>
      <c r="D1274" s="594"/>
      <c r="E1274" s="204"/>
      <c r="F1274" s="601">
        <f>+IF('請求入力欄'!K1271="","",'請求入力欄'!K1271)</f>
      </c>
      <c r="G1274" s="601"/>
      <c r="H1274" s="601"/>
      <c r="I1274" s="601"/>
      <c r="J1274" s="601"/>
      <c r="K1274" s="601"/>
      <c r="L1274" s="601"/>
      <c r="M1274" s="601"/>
      <c r="N1274" s="601"/>
      <c r="O1274" s="601"/>
      <c r="P1274" s="205"/>
      <c r="Q1274" s="597">
        <f>+IF('請求入力欄'!L1271="","",'請求入力欄'!L1271)</f>
      </c>
      <c r="R1274" s="598"/>
      <c r="S1274" s="598"/>
      <c r="T1274" s="598"/>
      <c r="U1274" s="595">
        <f>+IF('請求入力欄'!M1271="","",'請求入力欄'!M1271)</f>
      </c>
      <c r="V1274" s="595"/>
      <c r="W1274" s="595"/>
      <c r="X1274" s="596"/>
      <c r="Y1274" s="548">
        <f>+IF('請求入力欄'!N1271="","",'請求入力欄'!N1271)</f>
      </c>
      <c r="Z1274" s="549"/>
      <c r="AA1274" s="549"/>
      <c r="AB1274" s="549"/>
      <c r="AC1274" s="549"/>
      <c r="AD1274" s="549"/>
      <c r="AE1274" s="549"/>
      <c r="AF1274" s="549"/>
      <c r="AG1274" s="550"/>
      <c r="AH1274" s="48"/>
      <c r="AI1274" s="127"/>
      <c r="AJ1274" s="127"/>
      <c r="AK1274" s="127"/>
      <c r="AL1274" s="127"/>
      <c r="AM1274" s="127"/>
      <c r="AN1274" s="127"/>
      <c r="AO1274" s="127"/>
      <c r="AP1274" s="47"/>
    </row>
    <row r="1275" spans="2:42" ht="18" customHeight="1">
      <c r="B1275" s="592">
        <f>+IF('請求入力欄'!D1272="","",'請求入力欄'!D1272)</f>
      </c>
      <c r="C1275" s="593"/>
      <c r="D1275" s="594"/>
      <c r="E1275" s="204"/>
      <c r="F1275" s="601">
        <f>+IF('請求入力欄'!K1272="","",'請求入力欄'!K1272)</f>
      </c>
      <c r="G1275" s="601"/>
      <c r="H1275" s="601"/>
      <c r="I1275" s="601"/>
      <c r="J1275" s="601"/>
      <c r="K1275" s="601"/>
      <c r="L1275" s="601"/>
      <c r="M1275" s="601"/>
      <c r="N1275" s="601"/>
      <c r="O1275" s="601"/>
      <c r="P1275" s="205"/>
      <c r="Q1275" s="597">
        <f>+IF('請求入力欄'!L1272="","",'請求入力欄'!L1272)</f>
      </c>
      <c r="R1275" s="598"/>
      <c r="S1275" s="598"/>
      <c r="T1275" s="598"/>
      <c r="U1275" s="595">
        <f>+IF('請求入力欄'!M1272="","",'請求入力欄'!M1272)</f>
      </c>
      <c r="V1275" s="595"/>
      <c r="W1275" s="595"/>
      <c r="X1275" s="596"/>
      <c r="Y1275" s="548">
        <f>+IF('請求入力欄'!N1272="","",'請求入力欄'!N1272)</f>
      </c>
      <c r="Z1275" s="549"/>
      <c r="AA1275" s="549"/>
      <c r="AB1275" s="549"/>
      <c r="AC1275" s="549"/>
      <c r="AD1275" s="549"/>
      <c r="AE1275" s="549"/>
      <c r="AF1275" s="549"/>
      <c r="AG1275" s="550"/>
      <c r="AH1275" s="48"/>
      <c r="AI1275" s="127"/>
      <c r="AJ1275" s="127"/>
      <c r="AK1275" s="127"/>
      <c r="AL1275" s="127"/>
      <c r="AM1275" s="127"/>
      <c r="AN1275" s="127"/>
      <c r="AO1275" s="127"/>
      <c r="AP1275" s="47"/>
    </row>
    <row r="1276" spans="2:42" ht="18" customHeight="1">
      <c r="B1276" s="592">
        <f>+IF('請求入力欄'!D1273="","",'請求入力欄'!D1273)</f>
      </c>
      <c r="C1276" s="593"/>
      <c r="D1276" s="594"/>
      <c r="E1276" s="204"/>
      <c r="F1276" s="601">
        <f>+IF('請求入力欄'!K1273="","",'請求入力欄'!K1273)</f>
      </c>
      <c r="G1276" s="601"/>
      <c r="H1276" s="601"/>
      <c r="I1276" s="601"/>
      <c r="J1276" s="601"/>
      <c r="K1276" s="601"/>
      <c r="L1276" s="601"/>
      <c r="M1276" s="601"/>
      <c r="N1276" s="601"/>
      <c r="O1276" s="601"/>
      <c r="P1276" s="205"/>
      <c r="Q1276" s="597">
        <f>+IF('請求入力欄'!L1273="","",'請求入力欄'!L1273)</f>
      </c>
      <c r="R1276" s="598"/>
      <c r="S1276" s="598"/>
      <c r="T1276" s="598"/>
      <c r="U1276" s="595">
        <f>+IF('請求入力欄'!M1273="","",'請求入力欄'!M1273)</f>
      </c>
      <c r="V1276" s="595"/>
      <c r="W1276" s="595"/>
      <c r="X1276" s="596"/>
      <c r="Y1276" s="548">
        <f>+IF('請求入力欄'!N1273="","",'請求入力欄'!N1273)</f>
      </c>
      <c r="Z1276" s="549"/>
      <c r="AA1276" s="549"/>
      <c r="AB1276" s="549"/>
      <c r="AC1276" s="549"/>
      <c r="AD1276" s="549"/>
      <c r="AE1276" s="549"/>
      <c r="AF1276" s="549"/>
      <c r="AG1276" s="550"/>
      <c r="AH1276" s="48"/>
      <c r="AI1276" s="127"/>
      <c r="AJ1276" s="127"/>
      <c r="AK1276" s="127"/>
      <c r="AL1276" s="127"/>
      <c r="AM1276" s="127"/>
      <c r="AN1276" s="127"/>
      <c r="AO1276" s="127"/>
      <c r="AP1276" s="47"/>
    </row>
    <row r="1277" spans="2:42" ht="18" customHeight="1">
      <c r="B1277" s="592">
        <f>+IF('請求入力欄'!D1274="","",'請求入力欄'!D1274)</f>
      </c>
      <c r="C1277" s="593"/>
      <c r="D1277" s="594"/>
      <c r="E1277" s="204"/>
      <c r="F1277" s="601">
        <f>+IF('請求入力欄'!K1274="","",'請求入力欄'!K1274)</f>
      </c>
      <c r="G1277" s="601"/>
      <c r="H1277" s="601"/>
      <c r="I1277" s="601"/>
      <c r="J1277" s="601"/>
      <c r="K1277" s="601"/>
      <c r="L1277" s="601"/>
      <c r="M1277" s="601"/>
      <c r="N1277" s="601"/>
      <c r="O1277" s="601"/>
      <c r="P1277" s="205"/>
      <c r="Q1277" s="597">
        <f>+IF('請求入力欄'!L1274="","",'請求入力欄'!L1274)</f>
      </c>
      <c r="R1277" s="598"/>
      <c r="S1277" s="598"/>
      <c r="T1277" s="598"/>
      <c r="U1277" s="595">
        <f>+IF('請求入力欄'!M1274="","",'請求入力欄'!M1274)</f>
      </c>
      <c r="V1277" s="595"/>
      <c r="W1277" s="595"/>
      <c r="X1277" s="596"/>
      <c r="Y1277" s="548">
        <f>+IF('請求入力欄'!N1274="","",'請求入力欄'!N1274)</f>
      </c>
      <c r="Z1277" s="549"/>
      <c r="AA1277" s="549"/>
      <c r="AB1277" s="549"/>
      <c r="AC1277" s="549"/>
      <c r="AD1277" s="549"/>
      <c r="AE1277" s="549"/>
      <c r="AF1277" s="549"/>
      <c r="AG1277" s="550"/>
      <c r="AH1277" s="48"/>
      <c r="AI1277" s="127"/>
      <c r="AJ1277" s="127"/>
      <c r="AK1277" s="127"/>
      <c r="AL1277" s="127"/>
      <c r="AM1277" s="127"/>
      <c r="AN1277" s="127"/>
      <c r="AO1277" s="127"/>
      <c r="AP1277" s="47"/>
    </row>
    <row r="1278" spans="2:42" ht="18" customHeight="1">
      <c r="B1278" s="592">
        <f>+IF('請求入力欄'!D1275="","",'請求入力欄'!D1275)</f>
      </c>
      <c r="C1278" s="593"/>
      <c r="D1278" s="594"/>
      <c r="E1278" s="204"/>
      <c r="F1278" s="601">
        <f>+IF('請求入力欄'!K1275="","",'請求入力欄'!K1275)</f>
      </c>
      <c r="G1278" s="601"/>
      <c r="H1278" s="601"/>
      <c r="I1278" s="601"/>
      <c r="J1278" s="601"/>
      <c r="K1278" s="601"/>
      <c r="L1278" s="601"/>
      <c r="M1278" s="601"/>
      <c r="N1278" s="601"/>
      <c r="O1278" s="601"/>
      <c r="P1278" s="205"/>
      <c r="Q1278" s="597">
        <f>+IF('請求入力欄'!L1275="","",'請求入力欄'!L1275)</f>
      </c>
      <c r="R1278" s="598"/>
      <c r="S1278" s="598"/>
      <c r="T1278" s="598"/>
      <c r="U1278" s="595">
        <f>+IF('請求入力欄'!M1275="","",'請求入力欄'!M1275)</f>
      </c>
      <c r="V1278" s="595"/>
      <c r="W1278" s="595"/>
      <c r="X1278" s="596"/>
      <c r="Y1278" s="548">
        <f>+IF('請求入力欄'!N1275="","",'請求入力欄'!N1275)</f>
      </c>
      <c r="Z1278" s="549"/>
      <c r="AA1278" s="549"/>
      <c r="AB1278" s="549"/>
      <c r="AC1278" s="549"/>
      <c r="AD1278" s="549"/>
      <c r="AE1278" s="549"/>
      <c r="AF1278" s="549"/>
      <c r="AG1278" s="550"/>
      <c r="AH1278" s="48"/>
      <c r="AI1278" s="127"/>
      <c r="AJ1278" s="127"/>
      <c r="AK1278" s="127"/>
      <c r="AL1278" s="127"/>
      <c r="AM1278" s="127"/>
      <c r="AN1278" s="127"/>
      <c r="AO1278" s="127"/>
      <c r="AP1278" s="47"/>
    </row>
    <row r="1279" spans="2:42" ht="18" customHeight="1">
      <c r="B1279" s="592">
        <f>+IF('請求入力欄'!D1276="","",'請求入力欄'!D1276)</f>
      </c>
      <c r="C1279" s="593"/>
      <c r="D1279" s="594"/>
      <c r="E1279" s="204"/>
      <c r="F1279" s="601">
        <f>+IF('請求入力欄'!K1276="","",'請求入力欄'!K1276)</f>
      </c>
      <c r="G1279" s="601"/>
      <c r="H1279" s="601"/>
      <c r="I1279" s="601"/>
      <c r="J1279" s="601"/>
      <c r="K1279" s="601"/>
      <c r="L1279" s="601"/>
      <c r="M1279" s="601"/>
      <c r="N1279" s="601"/>
      <c r="O1279" s="601"/>
      <c r="P1279" s="205"/>
      <c r="Q1279" s="597">
        <f>+IF('請求入力欄'!L1276="","",'請求入力欄'!L1276)</f>
      </c>
      <c r="R1279" s="598"/>
      <c r="S1279" s="598"/>
      <c r="T1279" s="598"/>
      <c r="U1279" s="595">
        <f>+IF('請求入力欄'!M1276="","",'請求入力欄'!M1276)</f>
      </c>
      <c r="V1279" s="595"/>
      <c r="W1279" s="595"/>
      <c r="X1279" s="596"/>
      <c r="Y1279" s="548">
        <f>+IF('請求入力欄'!N1276="","",'請求入力欄'!N1276)</f>
      </c>
      <c r="Z1279" s="549"/>
      <c r="AA1279" s="549"/>
      <c r="AB1279" s="549"/>
      <c r="AC1279" s="549"/>
      <c r="AD1279" s="549"/>
      <c r="AE1279" s="549"/>
      <c r="AF1279" s="549"/>
      <c r="AG1279" s="550"/>
      <c r="AH1279" s="48"/>
      <c r="AI1279" s="127"/>
      <c r="AJ1279" s="127"/>
      <c r="AK1279" s="127"/>
      <c r="AL1279" s="127"/>
      <c r="AM1279" s="127"/>
      <c r="AN1279" s="127"/>
      <c r="AO1279" s="127"/>
      <c r="AP1279" s="47"/>
    </row>
    <row r="1280" spans="2:42" ht="18" customHeight="1">
      <c r="B1280" s="592">
        <f>+IF('請求入力欄'!D1277="","",'請求入力欄'!D1277)</f>
      </c>
      <c r="C1280" s="593"/>
      <c r="D1280" s="594"/>
      <c r="E1280" s="206"/>
      <c r="F1280" s="601">
        <f>+IF('請求入力欄'!K1277="","",'請求入力欄'!K1277)</f>
      </c>
      <c r="G1280" s="601"/>
      <c r="H1280" s="601"/>
      <c r="I1280" s="601"/>
      <c r="J1280" s="601"/>
      <c r="K1280" s="601"/>
      <c r="L1280" s="601"/>
      <c r="M1280" s="601"/>
      <c r="N1280" s="601"/>
      <c r="O1280" s="601"/>
      <c r="P1280" s="207"/>
      <c r="Q1280" s="597">
        <f>+IF('請求入力欄'!L1277="","",'請求入力欄'!L1277)</f>
      </c>
      <c r="R1280" s="598"/>
      <c r="S1280" s="598"/>
      <c r="T1280" s="598"/>
      <c r="U1280" s="595">
        <f>+IF('請求入力欄'!M1277="","",'請求入力欄'!M1277)</f>
      </c>
      <c r="V1280" s="595"/>
      <c r="W1280" s="595"/>
      <c r="X1280" s="596"/>
      <c r="Y1280" s="548">
        <f>+IF('請求入力欄'!N1277="","",'請求入力欄'!N1277)</f>
      </c>
      <c r="Z1280" s="549"/>
      <c r="AA1280" s="549"/>
      <c r="AB1280" s="549"/>
      <c r="AC1280" s="549"/>
      <c r="AD1280" s="549"/>
      <c r="AE1280" s="549"/>
      <c r="AF1280" s="549"/>
      <c r="AG1280" s="550"/>
      <c r="AH1280" s="54"/>
      <c r="AI1280" s="4"/>
      <c r="AJ1280" s="4"/>
      <c r="AK1280" s="4"/>
      <c r="AL1280" s="4"/>
      <c r="AM1280" s="4"/>
      <c r="AN1280" s="4"/>
      <c r="AO1280" s="4"/>
      <c r="AP1280" s="45"/>
    </row>
    <row r="1281" spans="2:42" ht="18" customHeight="1">
      <c r="B1281" s="592">
        <f>+IF('請求入力欄'!D1278="","",'請求入力欄'!D1278)</f>
      </c>
      <c r="C1281" s="593"/>
      <c r="D1281" s="594"/>
      <c r="E1281" s="204"/>
      <c r="F1281" s="601">
        <f>+IF('請求入力欄'!K1278="","",'請求入力欄'!K1278)</f>
      </c>
      <c r="G1281" s="601"/>
      <c r="H1281" s="601"/>
      <c r="I1281" s="601"/>
      <c r="J1281" s="601"/>
      <c r="K1281" s="601"/>
      <c r="L1281" s="601"/>
      <c r="M1281" s="601"/>
      <c r="N1281" s="601"/>
      <c r="O1281" s="601"/>
      <c r="P1281" s="205"/>
      <c r="Q1281" s="597">
        <f>+IF('請求入力欄'!L1278="","",'請求入力欄'!L1278)</f>
      </c>
      <c r="R1281" s="598"/>
      <c r="S1281" s="598"/>
      <c r="T1281" s="598"/>
      <c r="U1281" s="595">
        <f>+IF('請求入力欄'!M1278="","",'請求入力欄'!M1278)</f>
      </c>
      <c r="V1281" s="595"/>
      <c r="W1281" s="595"/>
      <c r="X1281" s="596"/>
      <c r="Y1281" s="548">
        <f>+IF('請求入力欄'!N1278="","",'請求入力欄'!N1278)</f>
      </c>
      <c r="Z1281" s="549"/>
      <c r="AA1281" s="549"/>
      <c r="AB1281" s="549"/>
      <c r="AC1281" s="549"/>
      <c r="AD1281" s="549"/>
      <c r="AE1281" s="549"/>
      <c r="AF1281" s="549"/>
      <c r="AG1281" s="550"/>
      <c r="AH1281" s="48"/>
      <c r="AI1281" s="127"/>
      <c r="AJ1281" s="127"/>
      <c r="AK1281" s="127"/>
      <c r="AL1281" s="127"/>
      <c r="AM1281" s="127"/>
      <c r="AN1281" s="127"/>
      <c r="AO1281" s="127"/>
      <c r="AP1281" s="47"/>
    </row>
    <row r="1282" spans="2:42" ht="26.25" customHeight="1">
      <c r="B1282" s="40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442" t="s">
        <v>248</v>
      </c>
      <c r="R1282" s="443"/>
      <c r="S1282" s="443"/>
      <c r="T1282" s="444"/>
      <c r="U1282" s="51" t="s">
        <v>2</v>
      </c>
      <c r="V1282" s="52"/>
      <c r="W1282" s="52"/>
      <c r="X1282" s="53"/>
      <c r="Y1282" s="490">
        <f>SUM(Y1273:AG1281)</f>
        <v>0</v>
      </c>
      <c r="Z1282" s="491"/>
      <c r="AA1282" s="491"/>
      <c r="AB1282" s="491"/>
      <c r="AC1282" s="491"/>
      <c r="AD1282" s="491"/>
      <c r="AE1282" s="491"/>
      <c r="AF1282" s="491"/>
      <c r="AG1282" s="492"/>
      <c r="AH1282" s="496" t="s">
        <v>32</v>
      </c>
      <c r="AI1282" s="496"/>
      <c r="AJ1282" s="496"/>
      <c r="AK1282" s="496"/>
      <c r="AL1282" s="496"/>
      <c r="AM1282" s="496"/>
      <c r="AN1282" s="496"/>
      <c r="AO1282" s="496"/>
      <c r="AP1282" s="497"/>
    </row>
    <row r="1283" spans="2:42" ht="26.25" customHeight="1" thickBot="1">
      <c r="B1283" s="41"/>
      <c r="C1283" s="42"/>
      <c r="D1283" s="42"/>
      <c r="E1283" s="42"/>
      <c r="F1283" s="42"/>
      <c r="G1283" s="42"/>
      <c r="H1283" s="42"/>
      <c r="I1283" s="42"/>
      <c r="J1283" s="42"/>
      <c r="K1283" s="42"/>
      <c r="L1283" s="42"/>
      <c r="M1283" s="4"/>
      <c r="N1283" s="4"/>
      <c r="O1283" s="4"/>
      <c r="P1283" s="4"/>
      <c r="Q1283" s="261"/>
      <c r="R1283" s="445">
        <f>'請求入力欄'!K1280</f>
        <v>0.08</v>
      </c>
      <c r="S1283" s="445"/>
      <c r="T1283" s="446"/>
      <c r="U1283" s="72" t="s">
        <v>29</v>
      </c>
      <c r="V1283" s="73"/>
      <c r="W1283" s="73"/>
      <c r="X1283" s="74"/>
      <c r="Y1283" s="493">
        <f>ROUNDDOWN(Y1282*R1283,0)</f>
        <v>0</v>
      </c>
      <c r="Z1283" s="494"/>
      <c r="AA1283" s="494"/>
      <c r="AB1283" s="494"/>
      <c r="AC1283" s="494"/>
      <c r="AD1283" s="494"/>
      <c r="AE1283" s="494"/>
      <c r="AF1283" s="494"/>
      <c r="AG1283" s="495"/>
      <c r="AH1283" s="498">
        <f>SUM(Y1282:AG1283)</f>
        <v>0</v>
      </c>
      <c r="AI1283" s="499"/>
      <c r="AJ1283" s="499"/>
      <c r="AK1283" s="499"/>
      <c r="AL1283" s="499"/>
      <c r="AM1283" s="499"/>
      <c r="AN1283" s="499"/>
      <c r="AO1283" s="499"/>
      <c r="AP1283" s="500"/>
    </row>
    <row r="1284" spans="2:42" ht="17.25" customHeight="1" thickTop="1">
      <c r="B1284" s="568" t="s">
        <v>27</v>
      </c>
      <c r="C1284" s="39"/>
      <c r="D1284" s="4"/>
      <c r="E1284" s="4"/>
      <c r="F1284" s="4"/>
      <c r="G1284" s="4"/>
      <c r="H1284" s="4"/>
      <c r="I1284" s="4"/>
      <c r="J1284" s="4"/>
      <c r="K1284" s="4"/>
      <c r="L1284" s="4"/>
      <c r="M1284" s="569" t="s">
        <v>28</v>
      </c>
      <c r="N1284" s="570"/>
      <c r="O1284" s="570"/>
      <c r="P1284" s="570"/>
      <c r="Q1284" s="570"/>
      <c r="R1284" s="570"/>
      <c r="S1284" s="570"/>
      <c r="T1284" s="570"/>
      <c r="U1284" s="570"/>
      <c r="V1284" s="570" t="s">
        <v>29</v>
      </c>
      <c r="W1284" s="570"/>
      <c r="X1284" s="570"/>
      <c r="Y1284" s="571"/>
      <c r="Z1284" s="571"/>
      <c r="AA1284" s="571"/>
      <c r="AB1284" s="571"/>
      <c r="AC1284" s="572"/>
      <c r="AD1284" s="573" t="s">
        <v>30</v>
      </c>
      <c r="AE1284" s="574"/>
      <c r="AF1284" s="574"/>
      <c r="AG1284" s="575"/>
      <c r="AH1284" s="44"/>
      <c r="AI1284" s="43"/>
      <c r="AJ1284" s="60"/>
      <c r="AK1284" s="132"/>
      <c r="AL1284" s="43"/>
      <c r="AM1284" s="60"/>
      <c r="AN1284" s="132"/>
      <c r="AO1284" s="59"/>
      <c r="AP1284" s="60"/>
    </row>
    <row r="1285" spans="2:42" ht="17.25" customHeight="1">
      <c r="B1285" s="568"/>
      <c r="C1285" s="14"/>
      <c r="D1285" s="6"/>
      <c r="E1285" s="6" t="s">
        <v>22</v>
      </c>
      <c r="F1285" s="6"/>
      <c r="G1285" s="6"/>
      <c r="H1285" s="6"/>
      <c r="I1285" s="6"/>
      <c r="J1285" s="6"/>
      <c r="K1285" s="6"/>
      <c r="L1285" s="6" t="s">
        <v>24</v>
      </c>
      <c r="M1285" s="576"/>
      <c r="N1285" s="447"/>
      <c r="O1285" s="512"/>
      <c r="P1285" s="514"/>
      <c r="Q1285" s="447"/>
      <c r="R1285" s="512"/>
      <c r="S1285" s="514"/>
      <c r="T1285" s="447"/>
      <c r="U1285" s="512"/>
      <c r="V1285" s="514"/>
      <c r="W1285" s="512"/>
      <c r="X1285" s="514"/>
      <c r="Y1285" s="447"/>
      <c r="Z1285" s="512"/>
      <c r="AA1285" s="514"/>
      <c r="AB1285" s="447"/>
      <c r="AC1285" s="533"/>
      <c r="AD1285" s="578" t="s">
        <v>31</v>
      </c>
      <c r="AE1285" s="579"/>
      <c r="AF1285" s="579"/>
      <c r="AG1285" s="580"/>
      <c r="AH1285" s="35"/>
      <c r="AI1285" s="79"/>
      <c r="AJ1285" s="61"/>
      <c r="AK1285" s="133"/>
      <c r="AL1285" s="79"/>
      <c r="AM1285" s="61"/>
      <c r="AN1285" s="133"/>
      <c r="AO1285" s="79"/>
      <c r="AP1285" s="61"/>
    </row>
    <row r="1286" spans="2:42" ht="17.25" customHeight="1" thickBot="1">
      <c r="B1286" s="568"/>
      <c r="C1286" s="126" t="s">
        <v>80</v>
      </c>
      <c r="D1286" s="5"/>
      <c r="E1286" s="5"/>
      <c r="F1286" s="5"/>
      <c r="G1286" s="5"/>
      <c r="H1286" s="5"/>
      <c r="I1286" s="5"/>
      <c r="J1286" s="5"/>
      <c r="K1286" s="5"/>
      <c r="L1286" s="5"/>
      <c r="M1286" s="577"/>
      <c r="N1286" s="448"/>
      <c r="O1286" s="513"/>
      <c r="P1286" s="515"/>
      <c r="Q1286" s="448"/>
      <c r="R1286" s="513"/>
      <c r="S1286" s="515"/>
      <c r="T1286" s="448"/>
      <c r="U1286" s="513"/>
      <c r="V1286" s="515"/>
      <c r="W1286" s="513"/>
      <c r="X1286" s="515"/>
      <c r="Y1286" s="448"/>
      <c r="Z1286" s="513"/>
      <c r="AA1286" s="515"/>
      <c r="AB1286" s="448"/>
      <c r="AC1286" s="534"/>
      <c r="AD1286" s="581" t="s">
        <v>2</v>
      </c>
      <c r="AE1286" s="582"/>
      <c r="AF1286" s="582"/>
      <c r="AG1286" s="583"/>
      <c r="AH1286" s="35"/>
      <c r="AI1286" s="79"/>
      <c r="AJ1286" s="61"/>
      <c r="AK1286" s="133"/>
      <c r="AL1286" s="79"/>
      <c r="AM1286" s="61"/>
      <c r="AN1286" s="133"/>
      <c r="AO1286" s="79"/>
      <c r="AP1286" s="61"/>
    </row>
    <row r="1287" spans="2:42" ht="17.25" customHeight="1">
      <c r="B1287" s="568"/>
      <c r="C1287" s="34"/>
      <c r="D1287" s="4"/>
      <c r="E1287" s="4"/>
      <c r="F1287" s="4"/>
      <c r="G1287" s="4"/>
      <c r="H1287" s="4"/>
      <c r="I1287" s="4"/>
      <c r="J1287" s="4"/>
      <c r="K1287" s="4"/>
      <c r="L1287" s="55"/>
      <c r="M1287" s="584" t="s">
        <v>42</v>
      </c>
      <c r="N1287" s="585"/>
      <c r="O1287" s="585"/>
      <c r="P1287" s="585"/>
      <c r="Q1287" s="586" t="s">
        <v>43</v>
      </c>
      <c r="R1287" s="587"/>
      <c r="S1287" s="587"/>
      <c r="T1287" s="587"/>
      <c r="U1287" s="588" t="s">
        <v>52</v>
      </c>
      <c r="V1287" s="587"/>
      <c r="W1287" s="587"/>
      <c r="X1287" s="587"/>
      <c r="Y1287" s="587"/>
      <c r="Z1287" s="587"/>
      <c r="AA1287" s="587"/>
      <c r="AB1287" s="587"/>
      <c r="AC1287" s="587"/>
      <c r="AD1287" s="589" t="s">
        <v>3</v>
      </c>
      <c r="AE1287" s="590"/>
      <c r="AF1287" s="590"/>
      <c r="AG1287" s="591"/>
      <c r="AH1287" s="58"/>
      <c r="AI1287" s="57"/>
      <c r="AJ1287" s="62"/>
      <c r="AK1287" s="134"/>
      <c r="AL1287" s="57"/>
      <c r="AM1287" s="62"/>
      <c r="AN1287" s="134"/>
      <c r="AO1287" s="57"/>
      <c r="AP1287" s="62"/>
    </row>
    <row r="1288" spans="2:42" ht="19.5" customHeight="1">
      <c r="B1288" s="563" t="s">
        <v>21</v>
      </c>
      <c r="C1288" s="564"/>
      <c r="D1288" s="565"/>
      <c r="E1288" s="551" t="s">
        <v>16</v>
      </c>
      <c r="F1288" s="552"/>
      <c r="G1288" s="552"/>
      <c r="H1288" s="552"/>
      <c r="I1288" s="552"/>
      <c r="J1288" s="552"/>
      <c r="K1288" s="552"/>
      <c r="L1288" s="552"/>
      <c r="M1288" s="553" t="s">
        <v>44</v>
      </c>
      <c r="N1288" s="554"/>
      <c r="O1288" s="554"/>
      <c r="P1288" s="554"/>
      <c r="Q1288" s="555"/>
      <c r="R1288" s="525"/>
      <c r="S1288" s="525"/>
      <c r="T1288" s="525"/>
      <c r="U1288" s="559" t="s">
        <v>53</v>
      </c>
      <c r="V1288" s="525"/>
      <c r="W1288" s="525"/>
      <c r="X1288" s="525"/>
      <c r="Y1288" s="510"/>
      <c r="Z1288" s="511"/>
      <c r="AA1288" s="511"/>
      <c r="AB1288" s="511"/>
      <c r="AC1288" s="511"/>
      <c r="AD1288" s="529">
        <v>4120</v>
      </c>
      <c r="AE1288" s="530"/>
      <c r="AF1288" s="530"/>
      <c r="AG1288" s="531" t="s">
        <v>60</v>
      </c>
      <c r="AH1288" s="531"/>
      <c r="AI1288" s="531"/>
      <c r="AJ1288" s="532"/>
      <c r="AK1288" s="56"/>
      <c r="AL1288" s="33"/>
      <c r="AM1288" s="33"/>
      <c r="AN1288" s="33"/>
      <c r="AO1288" s="33"/>
      <c r="AP1288" s="63"/>
    </row>
    <row r="1289" spans="2:42" ht="19.5" customHeight="1">
      <c r="B1289" s="551"/>
      <c r="C1289" s="552"/>
      <c r="D1289" s="552"/>
      <c r="E1289" s="70"/>
      <c r="F1289" s="130"/>
      <c r="G1289" s="130"/>
      <c r="H1289" s="130"/>
      <c r="I1289" s="130"/>
      <c r="J1289" s="130"/>
      <c r="K1289" s="130"/>
      <c r="L1289" s="50"/>
      <c r="M1289" s="553" t="s">
        <v>45</v>
      </c>
      <c r="N1289" s="554"/>
      <c r="O1289" s="554"/>
      <c r="P1289" s="554"/>
      <c r="Q1289" s="555"/>
      <c r="R1289" s="525"/>
      <c r="S1289" s="525"/>
      <c r="T1289" s="525"/>
      <c r="U1289" s="559" t="s">
        <v>54</v>
      </c>
      <c r="V1289" s="525"/>
      <c r="W1289" s="525"/>
      <c r="X1289" s="525"/>
      <c r="Y1289" s="510"/>
      <c r="Z1289" s="511"/>
      <c r="AA1289" s="511"/>
      <c r="AB1289" s="511"/>
      <c r="AC1289" s="511"/>
      <c r="AD1289" s="538">
        <v>4140</v>
      </c>
      <c r="AE1289" s="539"/>
      <c r="AF1289" s="539"/>
      <c r="AG1289" s="470" t="s">
        <v>61</v>
      </c>
      <c r="AH1289" s="470"/>
      <c r="AI1289" s="470"/>
      <c r="AJ1289" s="471"/>
      <c r="AK1289" s="15"/>
      <c r="AL1289" s="16"/>
      <c r="AM1289" s="16"/>
      <c r="AN1289" s="16"/>
      <c r="AO1289" s="16"/>
      <c r="AP1289" s="64"/>
    </row>
    <row r="1290" spans="2:42" ht="19.5" customHeight="1">
      <c r="B1290" s="551"/>
      <c r="C1290" s="552"/>
      <c r="D1290" s="552"/>
      <c r="E1290" s="70"/>
      <c r="F1290" s="130"/>
      <c r="G1290" s="130"/>
      <c r="H1290" s="130"/>
      <c r="I1290" s="130"/>
      <c r="J1290" s="130"/>
      <c r="K1290" s="130"/>
      <c r="L1290" s="50"/>
      <c r="M1290" s="553" t="s">
        <v>46</v>
      </c>
      <c r="N1290" s="554"/>
      <c r="O1290" s="554"/>
      <c r="P1290" s="554"/>
      <c r="Q1290" s="555"/>
      <c r="R1290" s="525"/>
      <c r="S1290" s="525"/>
      <c r="T1290" s="525"/>
      <c r="U1290" s="559" t="s">
        <v>55</v>
      </c>
      <c r="V1290" s="525"/>
      <c r="W1290" s="525"/>
      <c r="X1290" s="525"/>
      <c r="Y1290" s="510"/>
      <c r="Z1290" s="511"/>
      <c r="AA1290" s="511"/>
      <c r="AB1290" s="511"/>
      <c r="AC1290" s="511"/>
      <c r="AD1290" s="566">
        <v>4150</v>
      </c>
      <c r="AE1290" s="567"/>
      <c r="AF1290" s="567"/>
      <c r="AG1290" s="472" t="s">
        <v>62</v>
      </c>
      <c r="AH1290" s="472"/>
      <c r="AI1290" s="472"/>
      <c r="AJ1290" s="473"/>
      <c r="AK1290" s="17"/>
      <c r="AL1290" s="18"/>
      <c r="AM1290" s="18"/>
      <c r="AN1290" s="18"/>
      <c r="AO1290" s="18"/>
      <c r="AP1290" s="65"/>
    </row>
    <row r="1291" spans="2:42" ht="19.5" customHeight="1">
      <c r="B1291" s="551"/>
      <c r="C1291" s="552"/>
      <c r="D1291" s="552"/>
      <c r="E1291" s="70"/>
      <c r="F1291" s="130"/>
      <c r="G1291" s="130"/>
      <c r="H1291" s="130"/>
      <c r="I1291" s="130"/>
      <c r="J1291" s="130"/>
      <c r="K1291" s="130"/>
      <c r="L1291" s="50"/>
      <c r="M1291" s="553" t="s">
        <v>47</v>
      </c>
      <c r="N1291" s="554"/>
      <c r="O1291" s="554"/>
      <c r="P1291" s="554"/>
      <c r="Q1291" s="555"/>
      <c r="R1291" s="525"/>
      <c r="S1291" s="525"/>
      <c r="T1291" s="525"/>
      <c r="U1291" s="559" t="s">
        <v>56</v>
      </c>
      <c r="V1291" s="525"/>
      <c r="W1291" s="525"/>
      <c r="X1291" s="525"/>
      <c r="Y1291" s="526"/>
      <c r="Z1291" s="526"/>
      <c r="AA1291" s="526"/>
      <c r="AB1291" s="526"/>
      <c r="AC1291" s="526"/>
      <c r="AD1291" s="19"/>
      <c r="AE1291" s="19"/>
      <c r="AF1291" s="19"/>
      <c r="AG1291" s="19"/>
      <c r="AH1291" s="19"/>
      <c r="AI1291" s="19"/>
      <c r="AJ1291" s="20"/>
      <c r="AK1291" s="560" t="s">
        <v>63</v>
      </c>
      <c r="AL1291" s="561"/>
      <c r="AM1291" s="561" t="s">
        <v>64</v>
      </c>
      <c r="AN1291" s="561"/>
      <c r="AO1291" s="561" t="s">
        <v>65</v>
      </c>
      <c r="AP1291" s="562"/>
    </row>
    <row r="1292" spans="2:42" ht="19.5" customHeight="1">
      <c r="B1292" s="551"/>
      <c r="C1292" s="552"/>
      <c r="D1292" s="552"/>
      <c r="E1292" s="70"/>
      <c r="F1292" s="130"/>
      <c r="G1292" s="130"/>
      <c r="H1292" s="130"/>
      <c r="I1292" s="130"/>
      <c r="J1292" s="130"/>
      <c r="K1292" s="130"/>
      <c r="L1292" s="50"/>
      <c r="M1292" s="553" t="s">
        <v>48</v>
      </c>
      <c r="N1292" s="554"/>
      <c r="O1292" s="554"/>
      <c r="P1292" s="554"/>
      <c r="Q1292" s="555"/>
      <c r="R1292" s="525"/>
      <c r="S1292" s="525"/>
      <c r="T1292" s="525"/>
      <c r="U1292" s="559" t="s">
        <v>57</v>
      </c>
      <c r="V1292" s="525"/>
      <c r="W1292" s="525"/>
      <c r="X1292" s="525"/>
      <c r="Y1292" s="526"/>
      <c r="Z1292" s="526"/>
      <c r="AA1292" s="526"/>
      <c r="AB1292" s="526"/>
      <c r="AC1292" s="526"/>
      <c r="AD1292" s="21"/>
      <c r="AE1292" s="21"/>
      <c r="AF1292" s="21"/>
      <c r="AG1292" s="21"/>
      <c r="AH1292" s="21"/>
      <c r="AI1292" s="21"/>
      <c r="AJ1292" s="22"/>
      <c r="AK1292" s="474">
        <v>0</v>
      </c>
      <c r="AL1292" s="468"/>
      <c r="AM1292" s="468">
        <v>4</v>
      </c>
      <c r="AN1292" s="468"/>
      <c r="AO1292" s="468">
        <v>0</v>
      </c>
      <c r="AP1292" s="469"/>
    </row>
    <row r="1293" spans="2:42" ht="19.5" customHeight="1">
      <c r="B1293" s="551"/>
      <c r="C1293" s="552"/>
      <c r="D1293" s="552"/>
      <c r="E1293" s="70"/>
      <c r="F1293" s="130"/>
      <c r="G1293" s="130"/>
      <c r="H1293" s="130"/>
      <c r="I1293" s="130"/>
      <c r="J1293" s="130"/>
      <c r="K1293" s="130"/>
      <c r="L1293" s="50"/>
      <c r="M1293" s="553" t="s">
        <v>49</v>
      </c>
      <c r="N1293" s="554"/>
      <c r="O1293" s="554"/>
      <c r="P1293" s="554"/>
      <c r="Q1293" s="555"/>
      <c r="R1293" s="525"/>
      <c r="S1293" s="525"/>
      <c r="T1293" s="525"/>
      <c r="U1293" s="559" t="s">
        <v>58</v>
      </c>
      <c r="V1293" s="525"/>
      <c r="W1293" s="525"/>
      <c r="X1293" s="525"/>
      <c r="Y1293" s="526"/>
      <c r="Z1293" s="526"/>
      <c r="AA1293" s="526"/>
      <c r="AB1293" s="526"/>
      <c r="AC1293" s="526"/>
      <c r="AD1293" s="21"/>
      <c r="AE1293" s="21"/>
      <c r="AF1293" s="21"/>
      <c r="AG1293" s="21"/>
      <c r="AH1293" s="21"/>
      <c r="AI1293" s="21"/>
      <c r="AJ1293" s="22"/>
      <c r="AK1293" s="474">
        <v>1</v>
      </c>
      <c r="AL1293" s="468"/>
      <c r="AM1293" s="468">
        <v>6</v>
      </c>
      <c r="AN1293" s="468"/>
      <c r="AO1293" s="468">
        <v>1</v>
      </c>
      <c r="AP1293" s="469"/>
    </row>
    <row r="1294" spans="2:42" ht="19.5" customHeight="1">
      <c r="B1294" s="551"/>
      <c r="C1294" s="552"/>
      <c r="D1294" s="552"/>
      <c r="E1294" s="70"/>
      <c r="F1294" s="130"/>
      <c r="G1294" s="130"/>
      <c r="H1294" s="130"/>
      <c r="I1294" s="130"/>
      <c r="J1294" s="130"/>
      <c r="K1294" s="130"/>
      <c r="L1294" s="50"/>
      <c r="M1294" s="553" t="s">
        <v>258</v>
      </c>
      <c r="N1294" s="554"/>
      <c r="O1294" s="554"/>
      <c r="P1294" s="554"/>
      <c r="Q1294" s="555"/>
      <c r="R1294" s="525"/>
      <c r="S1294" s="525"/>
      <c r="T1294" s="525"/>
      <c r="U1294" s="559" t="s">
        <v>59</v>
      </c>
      <c r="V1294" s="525"/>
      <c r="W1294" s="525"/>
      <c r="X1294" s="525"/>
      <c r="Y1294" s="526"/>
      <c r="Z1294" s="526"/>
      <c r="AA1294" s="526"/>
      <c r="AB1294" s="526"/>
      <c r="AC1294" s="526"/>
      <c r="AD1294" s="21"/>
      <c r="AE1294" s="21"/>
      <c r="AF1294" s="21"/>
      <c r="AG1294" s="21"/>
      <c r="AH1294" s="21"/>
      <c r="AI1294" s="21"/>
      <c r="AJ1294" s="22"/>
      <c r="AK1294" s="474">
        <v>2</v>
      </c>
      <c r="AL1294" s="468"/>
      <c r="AM1294" s="468">
        <v>7</v>
      </c>
      <c r="AN1294" s="468"/>
      <c r="AO1294" s="468">
        <v>2</v>
      </c>
      <c r="AP1294" s="469"/>
    </row>
    <row r="1295" spans="2:42" ht="19.5" customHeight="1">
      <c r="B1295" s="551"/>
      <c r="C1295" s="552"/>
      <c r="D1295" s="552"/>
      <c r="E1295" s="70"/>
      <c r="F1295" s="130"/>
      <c r="G1295" s="130"/>
      <c r="H1295" s="130"/>
      <c r="I1295" s="130"/>
      <c r="J1295" s="130"/>
      <c r="K1295" s="130"/>
      <c r="L1295" s="50"/>
      <c r="M1295" s="553" t="s">
        <v>50</v>
      </c>
      <c r="N1295" s="554"/>
      <c r="O1295" s="554"/>
      <c r="P1295" s="554"/>
      <c r="Q1295" s="555"/>
      <c r="R1295" s="525"/>
      <c r="S1295" s="525"/>
      <c r="T1295" s="525"/>
      <c r="U1295" s="525"/>
      <c r="V1295" s="525"/>
      <c r="W1295" s="525"/>
      <c r="X1295" s="525"/>
      <c r="Y1295" s="526"/>
      <c r="Z1295" s="526"/>
      <c r="AA1295" s="526"/>
      <c r="AB1295" s="526"/>
      <c r="AC1295" s="526"/>
      <c r="AD1295" s="21"/>
      <c r="AE1295" s="21"/>
      <c r="AF1295" s="21"/>
      <c r="AG1295" s="21"/>
      <c r="AH1295" s="21"/>
      <c r="AI1295" s="21"/>
      <c r="AJ1295" s="22"/>
      <c r="AK1295" s="474"/>
      <c r="AL1295" s="468"/>
      <c r="AM1295" s="468"/>
      <c r="AN1295" s="468"/>
      <c r="AO1295" s="468">
        <v>4</v>
      </c>
      <c r="AP1295" s="469"/>
    </row>
    <row r="1296" spans="2:42" ht="19.5" customHeight="1">
      <c r="B1296" s="551"/>
      <c r="C1296" s="552"/>
      <c r="D1296" s="552"/>
      <c r="E1296" s="70"/>
      <c r="F1296" s="130"/>
      <c r="G1296" s="130"/>
      <c r="H1296" s="130"/>
      <c r="I1296" s="130"/>
      <c r="J1296" s="130"/>
      <c r="K1296" s="130"/>
      <c r="L1296" s="50"/>
      <c r="M1296" s="556"/>
      <c r="N1296" s="554"/>
      <c r="O1296" s="554"/>
      <c r="P1296" s="554"/>
      <c r="Q1296" s="555"/>
      <c r="R1296" s="525"/>
      <c r="S1296" s="525"/>
      <c r="T1296" s="525"/>
      <c r="U1296" s="525"/>
      <c r="V1296" s="525"/>
      <c r="W1296" s="525"/>
      <c r="X1296" s="525"/>
      <c r="Y1296" s="526"/>
      <c r="Z1296" s="526"/>
      <c r="AA1296" s="526"/>
      <c r="AB1296" s="526"/>
      <c r="AC1296" s="526"/>
      <c r="AD1296" s="21"/>
      <c r="AE1296" s="21"/>
      <c r="AF1296" s="21"/>
      <c r="AG1296" s="21"/>
      <c r="AH1296" s="21"/>
      <c r="AI1296" s="21"/>
      <c r="AJ1296" s="22"/>
      <c r="AK1296" s="474"/>
      <c r="AL1296" s="468"/>
      <c r="AM1296" s="468"/>
      <c r="AN1296" s="468"/>
      <c r="AO1296" s="468">
        <v>5</v>
      </c>
      <c r="AP1296" s="469"/>
    </row>
    <row r="1297" spans="2:42" ht="19.5" customHeight="1">
      <c r="B1297" s="551"/>
      <c r="C1297" s="552"/>
      <c r="D1297" s="552"/>
      <c r="E1297" s="70"/>
      <c r="F1297" s="130"/>
      <c r="G1297" s="130"/>
      <c r="H1297" s="130"/>
      <c r="I1297" s="130"/>
      <c r="J1297" s="130"/>
      <c r="K1297" s="130"/>
      <c r="L1297" s="50"/>
      <c r="M1297" s="553"/>
      <c r="N1297" s="554"/>
      <c r="O1297" s="554"/>
      <c r="P1297" s="554"/>
      <c r="Q1297" s="555"/>
      <c r="R1297" s="525"/>
      <c r="S1297" s="525"/>
      <c r="T1297" s="525"/>
      <c r="U1297" s="525"/>
      <c r="V1297" s="525"/>
      <c r="W1297" s="525"/>
      <c r="X1297" s="525"/>
      <c r="Y1297" s="526"/>
      <c r="Z1297" s="526"/>
      <c r="AA1297" s="526"/>
      <c r="AB1297" s="526"/>
      <c r="AC1297" s="526"/>
      <c r="AD1297" s="21"/>
      <c r="AE1297" s="21"/>
      <c r="AF1297" s="21"/>
      <c r="AG1297" s="21"/>
      <c r="AH1297" s="21"/>
      <c r="AI1297" s="21"/>
      <c r="AJ1297" s="22"/>
      <c r="AK1297" s="474"/>
      <c r="AL1297" s="468"/>
      <c r="AM1297" s="468"/>
      <c r="AN1297" s="468"/>
      <c r="AO1297" s="468"/>
      <c r="AP1297" s="469"/>
    </row>
    <row r="1298" spans="2:42" ht="19.5" customHeight="1">
      <c r="B1298" s="540" t="s">
        <v>2</v>
      </c>
      <c r="C1298" s="541"/>
      <c r="D1298" s="541"/>
      <c r="E1298" s="71"/>
      <c r="F1298" s="66"/>
      <c r="G1298" s="66"/>
      <c r="H1298" s="66"/>
      <c r="I1298" s="66"/>
      <c r="J1298" s="66"/>
      <c r="K1298" s="66"/>
      <c r="L1298" s="67"/>
      <c r="M1298" s="542" t="s">
        <v>51</v>
      </c>
      <c r="N1298" s="543"/>
      <c r="O1298" s="543"/>
      <c r="P1298" s="543"/>
      <c r="Q1298" s="544"/>
      <c r="R1298" s="545"/>
      <c r="S1298" s="545"/>
      <c r="T1298" s="545"/>
      <c r="U1298" s="545"/>
      <c r="V1298" s="545"/>
      <c r="W1298" s="545"/>
      <c r="X1298" s="545"/>
      <c r="Y1298" s="546"/>
      <c r="Z1298" s="546"/>
      <c r="AA1298" s="546"/>
      <c r="AB1298" s="546"/>
      <c r="AC1298" s="546"/>
      <c r="AD1298" s="23"/>
      <c r="AE1298" s="23"/>
      <c r="AF1298" s="23"/>
      <c r="AG1298" s="23"/>
      <c r="AH1298" s="23"/>
      <c r="AI1298" s="23"/>
      <c r="AJ1298" s="24"/>
      <c r="AK1298" s="547"/>
      <c r="AL1298" s="527"/>
      <c r="AM1298" s="527"/>
      <c r="AN1298" s="527"/>
      <c r="AO1298" s="527"/>
      <c r="AP1298" s="528"/>
    </row>
    <row r="1299" spans="2:42" ht="12" customHeight="1">
      <c r="B1299" s="68" t="s">
        <v>17</v>
      </c>
      <c r="C1299" s="81"/>
      <c r="D1299" s="81"/>
      <c r="E1299" s="81"/>
      <c r="F1299" s="81"/>
      <c r="G1299" s="81"/>
      <c r="H1299" s="81"/>
      <c r="I1299" s="81"/>
      <c r="J1299" s="81"/>
      <c r="K1299" s="81"/>
      <c r="L1299" s="81"/>
      <c r="M1299" s="81"/>
      <c r="N1299" s="81"/>
      <c r="O1299" s="81"/>
      <c r="P1299" s="81"/>
      <c r="Q1299" s="81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69"/>
      <c r="AD1299" s="9"/>
      <c r="AE1299" s="86"/>
      <c r="AF1299" s="86"/>
      <c r="AG1299" s="86"/>
      <c r="AH1299" s="86"/>
      <c r="AI1299" s="86"/>
      <c r="AJ1299" s="86"/>
      <c r="AK1299" s="86"/>
      <c r="AL1299" s="86"/>
      <c r="AM1299" s="86"/>
      <c r="AN1299" s="86"/>
      <c r="AO1299" s="86"/>
      <c r="AP1299" s="215"/>
    </row>
    <row r="1300" spans="2:42" ht="12" customHeight="1">
      <c r="B1300" s="11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12"/>
      <c r="AD1300" s="11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216"/>
    </row>
    <row r="1301" spans="2:42" ht="12" customHeight="1">
      <c r="B1301" s="1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12"/>
      <c r="AD1301" s="11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216"/>
    </row>
    <row r="1302" spans="2:42" ht="12" customHeight="1">
      <c r="B1302" s="11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12"/>
      <c r="AD1302" s="11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216"/>
    </row>
    <row r="1303" spans="2:42" ht="12" customHeight="1">
      <c r="B1303" s="1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12"/>
      <c r="AD1303" s="11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216"/>
    </row>
    <row r="1304" spans="2:42" ht="12" customHeight="1">
      <c r="B1304" s="11"/>
      <c r="C1304" s="33"/>
      <c r="D1304" s="33"/>
      <c r="E1304" s="33"/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  <c r="R1304" s="33"/>
      <c r="S1304" s="33"/>
      <c r="T1304" s="33"/>
      <c r="U1304" s="33"/>
      <c r="V1304" s="33"/>
      <c r="W1304" s="33"/>
      <c r="X1304" s="33"/>
      <c r="Y1304" s="33"/>
      <c r="Z1304" s="33"/>
      <c r="AA1304" s="33"/>
      <c r="AB1304" s="33"/>
      <c r="AC1304" s="12"/>
      <c r="AD1304" s="11"/>
      <c r="AE1304" s="4"/>
      <c r="AF1304" s="4"/>
      <c r="AG1304" s="4"/>
      <c r="AH1304" s="4"/>
      <c r="AI1304" s="4"/>
      <c r="AO1304" s="4"/>
      <c r="AP1304" s="216"/>
    </row>
    <row r="1305" spans="2:42" ht="12" customHeight="1">
      <c r="B1305" s="11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12"/>
      <c r="AD1305" s="11"/>
      <c r="AE1305" s="4"/>
      <c r="AF1305" s="4"/>
      <c r="AG1305" s="4"/>
      <c r="AH1305" s="4"/>
      <c r="AI1305" s="4"/>
      <c r="AO1305" s="4"/>
      <c r="AP1305" s="216"/>
    </row>
    <row r="1306" spans="2:42" ht="10.5">
      <c r="B1306" s="10"/>
      <c r="C1306" s="128"/>
      <c r="D1306" s="128"/>
      <c r="E1306" s="128"/>
      <c r="F1306" s="128"/>
      <c r="G1306" s="128"/>
      <c r="H1306" s="128"/>
      <c r="I1306" s="128"/>
      <c r="J1306" s="128"/>
      <c r="K1306" s="128"/>
      <c r="L1306" s="128"/>
      <c r="M1306" s="128"/>
      <c r="N1306" s="128"/>
      <c r="O1306" s="128"/>
      <c r="P1306" s="128"/>
      <c r="Q1306" s="128"/>
      <c r="R1306" s="128"/>
      <c r="S1306" s="128"/>
      <c r="T1306" s="128"/>
      <c r="U1306" s="128"/>
      <c r="V1306" s="128"/>
      <c r="W1306" s="128"/>
      <c r="X1306" s="128"/>
      <c r="Y1306" s="128"/>
      <c r="Z1306" s="128"/>
      <c r="AA1306" s="128"/>
      <c r="AB1306" s="128"/>
      <c r="AC1306" s="129"/>
      <c r="AD1306" s="11"/>
      <c r="AE1306" s="4"/>
      <c r="AF1306" s="4"/>
      <c r="AG1306" s="4"/>
      <c r="AH1306" s="4"/>
      <c r="AI1306" s="4"/>
      <c r="AO1306" s="209"/>
      <c r="AP1306" s="217"/>
    </row>
    <row r="1307" spans="2:42" ht="10.5">
      <c r="B1307" s="557" t="s">
        <v>33</v>
      </c>
      <c r="C1307" s="449"/>
      <c r="D1307" s="558"/>
      <c r="E1307" s="558"/>
      <c r="F1307" s="558"/>
      <c r="G1307" s="449" t="s">
        <v>34</v>
      </c>
      <c r="H1307" s="449"/>
      <c r="I1307" s="449"/>
      <c r="J1307" s="449" t="s">
        <v>34</v>
      </c>
      <c r="K1307" s="449"/>
      <c r="L1307" s="449"/>
      <c r="M1307" s="449" t="s">
        <v>35</v>
      </c>
      <c r="N1307" s="449"/>
      <c r="O1307" s="449"/>
      <c r="P1307" s="449"/>
      <c r="Q1307" s="449"/>
      <c r="R1307" s="449"/>
      <c r="S1307" s="449"/>
      <c r="T1307" s="449"/>
      <c r="U1307" s="449"/>
      <c r="V1307" s="449" t="s">
        <v>36</v>
      </c>
      <c r="W1307" s="449"/>
      <c r="X1307" s="449"/>
      <c r="Y1307" s="449" t="s">
        <v>37</v>
      </c>
      <c r="Z1307" s="449"/>
      <c r="AA1307" s="449"/>
      <c r="AB1307" s="449" t="s">
        <v>38</v>
      </c>
      <c r="AC1307" s="449"/>
      <c r="AD1307" s="449"/>
      <c r="AE1307" s="449" t="s">
        <v>39</v>
      </c>
      <c r="AF1307" s="449"/>
      <c r="AG1307" s="449"/>
      <c r="AH1307" s="449" t="s">
        <v>41</v>
      </c>
      <c r="AI1307" s="449"/>
      <c r="AJ1307" s="449"/>
      <c r="AK1307" s="449" t="s">
        <v>40</v>
      </c>
      <c r="AL1307" s="449"/>
      <c r="AM1307" s="449"/>
      <c r="AN1307" s="449" t="s">
        <v>66</v>
      </c>
      <c r="AO1307" s="449"/>
      <c r="AP1307" s="452"/>
    </row>
    <row r="1308" spans="2:42" ht="10.5">
      <c r="B1308" s="9"/>
      <c r="C1308" s="87"/>
      <c r="D1308" s="9"/>
      <c r="E1308" s="86"/>
      <c r="F1308" s="87"/>
      <c r="G1308" s="9"/>
      <c r="H1308" s="86"/>
      <c r="I1308" s="87"/>
      <c r="J1308" s="9"/>
      <c r="K1308" s="86"/>
      <c r="L1308" s="87"/>
      <c r="M1308" s="9"/>
      <c r="N1308" s="86"/>
      <c r="O1308" s="87"/>
      <c r="P1308" s="9"/>
      <c r="Q1308" s="86"/>
      <c r="R1308" s="87"/>
      <c r="S1308" s="9"/>
      <c r="T1308" s="86"/>
      <c r="U1308" s="87"/>
      <c r="V1308" s="9"/>
      <c r="W1308" s="86"/>
      <c r="X1308" s="87"/>
      <c r="Y1308" s="9"/>
      <c r="Z1308" s="86"/>
      <c r="AA1308" s="87"/>
      <c r="AB1308" s="9"/>
      <c r="AC1308" s="86"/>
      <c r="AD1308" s="87"/>
      <c r="AE1308" s="9"/>
      <c r="AF1308" s="86"/>
      <c r="AG1308" s="87"/>
      <c r="AH1308" s="9"/>
      <c r="AI1308" s="86"/>
      <c r="AJ1308" s="87"/>
      <c r="AK1308" s="9"/>
      <c r="AL1308" s="86"/>
      <c r="AM1308" s="87"/>
      <c r="AN1308" s="453">
        <f>AN1251+1</f>
        <v>23</v>
      </c>
      <c r="AO1308" s="454"/>
      <c r="AP1308" s="455"/>
    </row>
    <row r="1309" spans="2:42" ht="10.5">
      <c r="B1309" s="11"/>
      <c r="C1309" s="12"/>
      <c r="D1309" s="11"/>
      <c r="E1309" s="4"/>
      <c r="F1309" s="12"/>
      <c r="G1309" s="11"/>
      <c r="H1309" s="4"/>
      <c r="I1309" s="12"/>
      <c r="J1309" s="11"/>
      <c r="K1309" s="4"/>
      <c r="L1309" s="12"/>
      <c r="M1309" s="11"/>
      <c r="N1309" s="4"/>
      <c r="O1309" s="12"/>
      <c r="P1309" s="11"/>
      <c r="Q1309" s="4"/>
      <c r="R1309" s="12"/>
      <c r="S1309" s="11"/>
      <c r="T1309" s="4"/>
      <c r="U1309" s="12"/>
      <c r="V1309" s="11"/>
      <c r="W1309" s="4"/>
      <c r="X1309" s="12"/>
      <c r="Y1309" s="11"/>
      <c r="Z1309" s="4"/>
      <c r="AA1309" s="12"/>
      <c r="AB1309" s="11"/>
      <c r="AC1309" s="4"/>
      <c r="AD1309" s="12"/>
      <c r="AE1309" s="11"/>
      <c r="AF1309" s="4"/>
      <c r="AG1309" s="12"/>
      <c r="AH1309" s="11"/>
      <c r="AI1309" s="4"/>
      <c r="AJ1309" s="12"/>
      <c r="AK1309" s="11"/>
      <c r="AL1309" s="4"/>
      <c r="AM1309" s="12"/>
      <c r="AN1309" s="456"/>
      <c r="AO1309" s="457"/>
      <c r="AP1309" s="458"/>
    </row>
    <row r="1310" spans="2:42" ht="10.5">
      <c r="B1310" s="11"/>
      <c r="C1310" s="12"/>
      <c r="D1310" s="11"/>
      <c r="E1310" s="4"/>
      <c r="F1310" s="12"/>
      <c r="G1310" s="11"/>
      <c r="H1310" s="4"/>
      <c r="I1310" s="12"/>
      <c r="J1310" s="11"/>
      <c r="K1310" s="4"/>
      <c r="L1310" s="12"/>
      <c r="M1310" s="11"/>
      <c r="N1310" s="4"/>
      <c r="O1310" s="12"/>
      <c r="P1310" s="11"/>
      <c r="Q1310" s="4"/>
      <c r="R1310" s="12"/>
      <c r="S1310" s="11"/>
      <c r="T1310" s="4"/>
      <c r="U1310" s="12"/>
      <c r="V1310" s="11"/>
      <c r="W1310" s="4"/>
      <c r="X1310" s="12"/>
      <c r="Y1310" s="11"/>
      <c r="Z1310" s="4"/>
      <c r="AA1310" s="12"/>
      <c r="AB1310" s="11"/>
      <c r="AC1310" s="4"/>
      <c r="AD1310" s="12"/>
      <c r="AE1310" s="11"/>
      <c r="AF1310" s="4"/>
      <c r="AG1310" s="12"/>
      <c r="AH1310" s="11"/>
      <c r="AI1310" s="4"/>
      <c r="AJ1310" s="12"/>
      <c r="AK1310" s="11"/>
      <c r="AL1310" s="4"/>
      <c r="AM1310" s="12"/>
      <c r="AN1310" s="456"/>
      <c r="AO1310" s="457"/>
      <c r="AP1310" s="458"/>
    </row>
    <row r="1311" spans="2:42" ht="10.5">
      <c r="B1311" s="10"/>
      <c r="C1311" s="129"/>
      <c r="D1311" s="10"/>
      <c r="E1311" s="128"/>
      <c r="F1311" s="129"/>
      <c r="G1311" s="10"/>
      <c r="H1311" s="128"/>
      <c r="I1311" s="129"/>
      <c r="J1311" s="10"/>
      <c r="K1311" s="128"/>
      <c r="L1311" s="129"/>
      <c r="M1311" s="10"/>
      <c r="N1311" s="128"/>
      <c r="O1311" s="129"/>
      <c r="P1311" s="10"/>
      <c r="Q1311" s="128"/>
      <c r="R1311" s="129"/>
      <c r="S1311" s="10"/>
      <c r="T1311" s="128"/>
      <c r="U1311" s="129"/>
      <c r="V1311" s="10"/>
      <c r="W1311" s="128"/>
      <c r="X1311" s="129"/>
      <c r="Y1311" s="10"/>
      <c r="Z1311" s="128"/>
      <c r="AA1311" s="129"/>
      <c r="AB1311" s="10"/>
      <c r="AC1311" s="128"/>
      <c r="AD1311" s="129"/>
      <c r="AE1311" s="10"/>
      <c r="AF1311" s="128"/>
      <c r="AG1311" s="129"/>
      <c r="AH1311" s="10"/>
      <c r="AI1311" s="128"/>
      <c r="AJ1311" s="129"/>
      <c r="AK1311" s="10"/>
      <c r="AL1311" s="128"/>
      <c r="AM1311" s="129"/>
      <c r="AN1311" s="459"/>
      <c r="AO1311" s="460"/>
      <c r="AP1311" s="461"/>
    </row>
    <row r="1312" ht="12" customHeight="1"/>
    <row r="1313" spans="2:42" ht="12" customHeight="1">
      <c r="B1313" s="1" t="str">
        <f>+"-kwd-"&amp;E1324&amp;G1324&amp;I1324&amp;K1324&amp;M1324&amp;O1324&amp;Q1324&amp;"-"&amp;V1324&amp;X1324&amp;Z1324&amp;AB1324&amp;AD1324&amp;","&amp;U1316&amp;W1316&amp;Y1316&amp;AA1316&amp;AC1316&amp;AE1316&amp;AG1316&amp;","&amp;V1325&amp;","&amp;Y1339</f>
        <v>-kwd--,1234567,,0</v>
      </c>
      <c r="AJ1313" s="25" t="s">
        <v>67</v>
      </c>
      <c r="AK1313" s="26"/>
      <c r="AL1313" s="26"/>
      <c r="AM1313" s="26"/>
      <c r="AN1313" s="26"/>
      <c r="AO1313" s="26"/>
      <c r="AP1313" s="27"/>
    </row>
    <row r="1314" spans="36:42" ht="12" customHeight="1">
      <c r="AJ1314" s="487" t="s">
        <v>208</v>
      </c>
      <c r="AK1314" s="13"/>
      <c r="AL1314" s="13"/>
      <c r="AM1314" s="13"/>
      <c r="AN1314" s="13"/>
      <c r="AO1314" s="13"/>
      <c r="AP1314" s="28"/>
    </row>
    <row r="1315" spans="4:42" ht="12" customHeight="1" thickBot="1">
      <c r="D1315" s="607" t="s">
        <v>25</v>
      </c>
      <c r="E1315" s="607"/>
      <c r="F1315" s="607"/>
      <c r="G1315" s="607"/>
      <c r="H1315" s="607"/>
      <c r="I1315" s="607"/>
      <c r="J1315" s="607"/>
      <c r="K1315" s="607"/>
      <c r="L1315" s="607"/>
      <c r="AJ1315" s="488"/>
      <c r="AK1315" s="29"/>
      <c r="AL1315" s="29"/>
      <c r="AM1315" s="29"/>
      <c r="AN1315" s="29"/>
      <c r="AO1315" s="29"/>
      <c r="AP1315" s="30"/>
    </row>
    <row r="1316" spans="4:42" ht="21" customHeight="1" thickBot="1" thickTop="1">
      <c r="D1316" s="608"/>
      <c r="E1316" s="608"/>
      <c r="F1316" s="608"/>
      <c r="G1316" s="608"/>
      <c r="H1316" s="608"/>
      <c r="I1316" s="608"/>
      <c r="J1316" s="608"/>
      <c r="K1316" s="608"/>
      <c r="L1316" s="608"/>
      <c r="Q1316" s="609" t="s">
        <v>254</v>
      </c>
      <c r="R1316" s="610"/>
      <c r="S1316" s="610"/>
      <c r="T1316" s="611"/>
      <c r="U1316" s="612" t="str">
        <f>IF('基本情報入力欄'!$D$15="","",MID('基本情報入力欄'!$D$15,1,1))</f>
        <v>1</v>
      </c>
      <c r="V1316" s="600"/>
      <c r="W1316" s="599" t="str">
        <f>IF('基本情報入力欄'!$D$15="","",MID('基本情報入力欄'!$D$15,2,1))</f>
        <v>2</v>
      </c>
      <c r="X1316" s="600"/>
      <c r="Y1316" s="599" t="str">
        <f>IF('基本情報入力欄'!$D$15="","",MID('基本情報入力欄'!$D$15,3,1))</f>
        <v>3</v>
      </c>
      <c r="Z1316" s="600"/>
      <c r="AA1316" s="599" t="str">
        <f>IF('基本情報入力欄'!$D$15="","",MID('基本情報入力欄'!$D$15,4,1))</f>
        <v>4</v>
      </c>
      <c r="AB1316" s="600"/>
      <c r="AC1316" s="599" t="str">
        <f>IF('基本情報入力欄'!$D$15="","",MID('基本情報入力欄'!$D$15,5,1))</f>
        <v>5</v>
      </c>
      <c r="AD1316" s="600"/>
      <c r="AE1316" s="599" t="str">
        <f>IF('基本情報入力欄'!$D$15="","",MID('基本情報入力欄'!$D$15,6,1))</f>
        <v>6</v>
      </c>
      <c r="AF1316" s="600"/>
      <c r="AG1316" s="599" t="str">
        <f>IF('基本情報入力欄'!$D$15="","",MID('基本情報入力欄'!$D$15,7,1))</f>
        <v>7</v>
      </c>
      <c r="AH1316" s="643"/>
      <c r="AI1316" s="75" t="s">
        <v>15</v>
      </c>
      <c r="AJ1316" s="254"/>
      <c r="AK1316" s="254"/>
      <c r="AL1316" s="7"/>
      <c r="AM1316" s="535">
        <f>'基本情報入力欄'!$D$12</f>
        <v>42551</v>
      </c>
      <c r="AN1316" s="536"/>
      <c r="AO1316" s="536"/>
      <c r="AP1316" s="537"/>
    </row>
    <row r="1317" spans="2:42" ht="13.5" customHeight="1" thickTop="1">
      <c r="B1317" s="604" t="s">
        <v>110</v>
      </c>
      <c r="C1317" s="604"/>
      <c r="D1317" s="604"/>
      <c r="E1317" s="604"/>
      <c r="F1317" s="604"/>
      <c r="G1317" s="604"/>
      <c r="H1317" s="604"/>
      <c r="I1317" s="604"/>
      <c r="J1317" s="604"/>
      <c r="K1317" s="604"/>
      <c r="L1317" s="604"/>
      <c r="M1317" s="604"/>
      <c r="N1317" s="604"/>
      <c r="O1317" s="604"/>
      <c r="Q1317" s="605" t="s">
        <v>8</v>
      </c>
      <c r="R1317" s="606"/>
      <c r="S1317" s="606"/>
      <c r="T1317" s="5"/>
      <c r="U1317" s="200" t="str">
        <f>IF('基本情報入力欄'!$D$16="","",'基本情報入力欄'!$D$16)</f>
        <v>332-0012</v>
      </c>
      <c r="V1317" s="200"/>
      <c r="W1317" s="200"/>
      <c r="X1317" s="200"/>
      <c r="Y1317" s="200"/>
      <c r="Z1317" s="200"/>
      <c r="AA1317" s="200"/>
      <c r="AB1317" s="200"/>
      <c r="AC1317" s="200"/>
      <c r="AD1317" s="200"/>
      <c r="AE1317" s="200"/>
      <c r="AF1317" s="200"/>
      <c r="AG1317" s="200"/>
      <c r="AH1317" s="200"/>
      <c r="AI1317" s="200"/>
      <c r="AJ1317" s="200"/>
      <c r="AK1317" s="200"/>
      <c r="AL1317" s="200"/>
      <c r="AM1317" s="200"/>
      <c r="AN1317" s="200"/>
      <c r="AO1317" s="200"/>
      <c r="AP1317" s="202"/>
    </row>
    <row r="1318" spans="2:42" ht="12" customHeight="1">
      <c r="B1318" s="604"/>
      <c r="C1318" s="604"/>
      <c r="D1318" s="604"/>
      <c r="E1318" s="604"/>
      <c r="F1318" s="604"/>
      <c r="G1318" s="604"/>
      <c r="H1318" s="604"/>
      <c r="I1318" s="604"/>
      <c r="J1318" s="604"/>
      <c r="K1318" s="604"/>
      <c r="L1318" s="604"/>
      <c r="M1318" s="604"/>
      <c r="N1318" s="604"/>
      <c r="O1318" s="604"/>
      <c r="Q1318" s="450" t="s">
        <v>9</v>
      </c>
      <c r="R1318" s="451"/>
      <c r="S1318" s="451"/>
      <c r="T1318" s="4"/>
      <c r="U1318" s="201" t="str">
        <f>IF('基本情報入力欄'!$D$17="","",'基本情報入力欄'!$D$17)</f>
        <v>埼玉県川口市本町４－１１－６</v>
      </c>
      <c r="V1318" s="201"/>
      <c r="W1318" s="201"/>
      <c r="X1318" s="201"/>
      <c r="Y1318" s="201"/>
      <c r="Z1318" s="201"/>
      <c r="AA1318" s="201"/>
      <c r="AB1318" s="201"/>
      <c r="AC1318" s="201"/>
      <c r="AD1318" s="201"/>
      <c r="AE1318" s="201"/>
      <c r="AF1318" s="201"/>
      <c r="AG1318" s="201"/>
      <c r="AH1318" s="201"/>
      <c r="AI1318" s="201"/>
      <c r="AJ1318" s="201"/>
      <c r="AK1318" s="201"/>
      <c r="AL1318" s="201"/>
      <c r="AM1318" s="201"/>
      <c r="AN1318" s="201"/>
      <c r="AO1318" s="201"/>
      <c r="AP1318" s="203"/>
    </row>
    <row r="1319" spans="17:42" ht="12" customHeight="1">
      <c r="Q1319" s="450" t="s">
        <v>10</v>
      </c>
      <c r="R1319" s="451"/>
      <c r="S1319" s="451"/>
      <c r="T1319" s="4"/>
      <c r="U1319" s="293" t="str">
        <f>IF('基本情報入力欄'!$D$18="","",'基本情報入力欄'!$D$18)</f>
        <v>川口土木建築工業株式会社</v>
      </c>
      <c r="V1319" s="293"/>
      <c r="W1319" s="293"/>
      <c r="X1319" s="293"/>
      <c r="Y1319" s="293"/>
      <c r="Z1319" s="293"/>
      <c r="AA1319" s="293"/>
      <c r="AB1319" s="293"/>
      <c r="AC1319" s="293"/>
      <c r="AD1319" s="293"/>
      <c r="AE1319" s="293"/>
      <c r="AF1319" s="293"/>
      <c r="AG1319" s="293"/>
      <c r="AH1319" s="293"/>
      <c r="AI1319" s="293"/>
      <c r="AJ1319" s="293"/>
      <c r="AK1319" s="293"/>
      <c r="AL1319" s="293"/>
      <c r="AM1319" s="293"/>
      <c r="AN1319" s="201" t="s">
        <v>137</v>
      </c>
      <c r="AO1319" s="201"/>
      <c r="AP1319" s="203"/>
    </row>
    <row r="1320" spans="17:42" ht="12" customHeight="1">
      <c r="Q1320" s="450"/>
      <c r="R1320" s="451"/>
      <c r="S1320" s="451"/>
      <c r="T1320" s="4"/>
      <c r="U1320" s="293"/>
      <c r="V1320" s="293"/>
      <c r="W1320" s="293"/>
      <c r="X1320" s="293"/>
      <c r="Y1320" s="293"/>
      <c r="Z1320" s="293"/>
      <c r="AA1320" s="293"/>
      <c r="AB1320" s="293"/>
      <c r="AC1320" s="293"/>
      <c r="AD1320" s="293"/>
      <c r="AE1320" s="293"/>
      <c r="AF1320" s="293"/>
      <c r="AG1320" s="293"/>
      <c r="AH1320" s="293"/>
      <c r="AI1320" s="293"/>
      <c r="AJ1320" s="293"/>
      <c r="AK1320" s="293"/>
      <c r="AL1320" s="293"/>
      <c r="AM1320" s="293"/>
      <c r="AN1320" s="201"/>
      <c r="AO1320" s="201"/>
      <c r="AP1320" s="203"/>
    </row>
    <row r="1321" spans="2:42" ht="12" customHeight="1">
      <c r="B1321" s="91" t="s">
        <v>26</v>
      </c>
      <c r="Q1321" s="450" t="s">
        <v>11</v>
      </c>
      <c r="R1321" s="451"/>
      <c r="S1321" s="451"/>
      <c r="T1321" s="4"/>
      <c r="U1321" s="201" t="str">
        <f>IF('基本情報入力欄'!$D$19="","",'基本情報入力欄'!$D$19)</f>
        <v>代表太郎</v>
      </c>
      <c r="V1321" s="201"/>
      <c r="W1321" s="201"/>
      <c r="X1321" s="201"/>
      <c r="Y1321" s="201"/>
      <c r="Z1321" s="201"/>
      <c r="AA1321" s="201"/>
      <c r="AB1321" s="201"/>
      <c r="AC1321" s="201"/>
      <c r="AD1321" s="201"/>
      <c r="AE1321" s="201"/>
      <c r="AF1321" s="201"/>
      <c r="AG1321" s="201"/>
      <c r="AH1321" s="201"/>
      <c r="AI1321" s="201"/>
      <c r="AJ1321" s="201"/>
      <c r="AK1321" s="201"/>
      <c r="AL1321" s="201"/>
      <c r="AM1321" s="201"/>
      <c r="AN1321" s="201"/>
      <c r="AO1321" s="201"/>
      <c r="AP1321" s="203"/>
    </row>
    <row r="1322" spans="17:42" ht="12" customHeight="1">
      <c r="Q1322" s="450" t="s">
        <v>13</v>
      </c>
      <c r="R1322" s="451"/>
      <c r="S1322" s="451"/>
      <c r="T1322" s="4"/>
      <c r="U1322" s="201" t="str">
        <f>IF('基本情報入力欄'!$D$20="","",'基本情報入力欄'!$D$20)</f>
        <v>048-224-5111</v>
      </c>
      <c r="V1322" s="201"/>
      <c r="W1322" s="201"/>
      <c r="X1322" s="201"/>
      <c r="Y1322" s="201"/>
      <c r="Z1322" s="201"/>
      <c r="AA1322" s="489" t="s">
        <v>14</v>
      </c>
      <c r="AB1322" s="489"/>
      <c r="AC1322" s="489"/>
      <c r="AD1322" s="201"/>
      <c r="AE1322" s="201" t="str">
        <f>IF('基本情報入力欄'!$D$21="","",'基本情報入力欄'!$D$21)</f>
        <v>048-224-5118</v>
      </c>
      <c r="AF1322" s="201"/>
      <c r="AG1322" s="201"/>
      <c r="AH1322" s="201"/>
      <c r="AI1322" s="201"/>
      <c r="AJ1322" s="201"/>
      <c r="AK1322" s="201"/>
      <c r="AL1322" s="201"/>
      <c r="AM1322" s="201"/>
      <c r="AN1322" s="201"/>
      <c r="AO1322" s="201"/>
      <c r="AP1322" s="203"/>
    </row>
    <row r="1323" spans="2:42" ht="12" customHeight="1" thickBot="1">
      <c r="B1323" s="649" t="s">
        <v>261</v>
      </c>
      <c r="C1323" s="649"/>
      <c r="Q1323" s="450"/>
      <c r="R1323" s="451"/>
      <c r="S1323" s="451"/>
      <c r="T1323" s="4"/>
      <c r="U1323" s="201"/>
      <c r="V1323" s="201"/>
      <c r="W1323" s="201"/>
      <c r="X1323" s="201"/>
      <c r="Y1323" s="201"/>
      <c r="Z1323" s="201"/>
      <c r="AA1323" s="201"/>
      <c r="AB1323" s="201"/>
      <c r="AC1323" s="201"/>
      <c r="AD1323" s="201"/>
      <c r="AE1323" s="201"/>
      <c r="AF1323" s="201"/>
      <c r="AG1323" s="201"/>
      <c r="AH1323" s="201"/>
      <c r="AI1323" s="201"/>
      <c r="AJ1323" s="201"/>
      <c r="AK1323" s="201"/>
      <c r="AL1323" s="201"/>
      <c r="AM1323" s="201"/>
      <c r="AN1323" s="440" t="s">
        <v>210</v>
      </c>
      <c r="AO1323" s="440"/>
      <c r="AP1323" s="441"/>
    </row>
    <row r="1324" spans="2:42" ht="17.25" customHeight="1" thickTop="1">
      <c r="B1324" s="268">
        <f>IF('請求入力欄'!$D1322="","",MID('請求入力欄'!$D1322,1,1))</f>
      </c>
      <c r="C1324" s="269">
        <f>IF('請求入力欄'!$D1322="","",MID('請求入力欄'!$D1322,2,1))</f>
      </c>
      <c r="D1324" s="270">
        <f>IF('請求入力欄'!$D1322="","",MID('請求入力欄'!$D1322,3,1))</f>
      </c>
      <c r="E1324" s="603">
        <f>IF('請求入力欄'!$D1322="","",MID('請求入力欄'!$D1322,4,1))</f>
      </c>
      <c r="F1324" s="603"/>
      <c r="G1324" s="603">
        <f>IF('請求入力欄'!$D1322="","",MID('請求入力欄'!$D1322,5,1))</f>
      </c>
      <c r="H1324" s="603"/>
      <c r="I1324" s="603">
        <f>IF('請求入力欄'!$D1322="","",MID('請求入力欄'!$D1322,6,1))</f>
      </c>
      <c r="J1324" s="603"/>
      <c r="K1324" s="603">
        <f>IF('請求入力欄'!$D1322="","",MID('請求入力欄'!$D1322,7,1))</f>
      </c>
      <c r="L1324" s="603"/>
      <c r="M1324" s="603">
        <f>IF('請求入力欄'!$D1322="","",MID('請求入力欄'!$D1322,8,1))</f>
      </c>
      <c r="N1324" s="603"/>
      <c r="O1324" s="603">
        <f>IF('請求入力欄'!$D1322="","",MID('請求入力欄'!$D1322,9,1))</f>
      </c>
      <c r="P1324" s="603"/>
      <c r="Q1324" s="475">
        <f>IF('請求入力欄'!$D1322="","",MID('請求入力欄'!$D1322,10,1))</f>
      </c>
      <c r="R1324" s="476"/>
      <c r="S1324" s="92" t="s">
        <v>4</v>
      </c>
      <c r="T1324" s="131"/>
      <c r="U1324" s="49"/>
      <c r="V1324" s="516">
        <f>IF('請求入力欄'!$D1324="","",MID('請求入力欄'!$K1324,1,1))</f>
      </c>
      <c r="W1324" s="517"/>
      <c r="X1324" s="517">
        <f>IF('請求入力欄'!$D1324="","",MID('請求入力欄'!$K1324,2,1))</f>
      </c>
      <c r="Y1324" s="517"/>
      <c r="Z1324" s="517">
        <f>IF('請求入力欄'!$D1324="","",MID('請求入力欄'!$K1324,3,1))</f>
      </c>
      <c r="AA1324" s="517"/>
      <c r="AB1324" s="517">
        <f>IF('請求入力欄'!$D1324="","",MID('請求入力欄'!$K1324,4,1))</f>
      </c>
      <c r="AC1324" s="517"/>
      <c r="AD1324" s="517">
        <f>IF('請求入力欄'!$D1324="","",MID('請求入力欄'!$K1324,5,1))</f>
      </c>
      <c r="AE1324" s="518"/>
      <c r="AF1324" s="519" t="s">
        <v>0</v>
      </c>
      <c r="AG1324" s="520"/>
      <c r="AH1324" s="520"/>
      <c r="AI1324" s="521"/>
      <c r="AJ1324" s="462">
        <f>'請求入力欄'!O1349</f>
        <v>0</v>
      </c>
      <c r="AK1324" s="463"/>
      <c r="AL1324" s="463"/>
      <c r="AM1324" s="463"/>
      <c r="AN1324" s="463"/>
      <c r="AO1324" s="463"/>
      <c r="AP1324" s="464"/>
    </row>
    <row r="1325" spans="2:42" ht="17.25" customHeight="1">
      <c r="B1325" s="36" t="s">
        <v>5</v>
      </c>
      <c r="C1325" s="477">
        <f>'請求入力欄'!D1323</f>
        <v>0</v>
      </c>
      <c r="D1325" s="477"/>
      <c r="E1325" s="477"/>
      <c r="F1325" s="477"/>
      <c r="G1325" s="477"/>
      <c r="H1325" s="477"/>
      <c r="I1325" s="477"/>
      <c r="J1325" s="477"/>
      <c r="K1325" s="477"/>
      <c r="L1325" s="477"/>
      <c r="M1325" s="477"/>
      <c r="N1325" s="477"/>
      <c r="O1325" s="477"/>
      <c r="P1325" s="477"/>
      <c r="Q1325" s="477"/>
      <c r="R1325" s="478"/>
      <c r="S1325" s="481" t="s">
        <v>211</v>
      </c>
      <c r="T1325" s="482"/>
      <c r="U1325" s="483"/>
      <c r="V1325" s="638">
        <f>IF('請求入力欄'!D1325=0,"",'請求入力欄'!D1325)</f>
      </c>
      <c r="W1325" s="638"/>
      <c r="X1325" s="638"/>
      <c r="Y1325" s="638"/>
      <c r="Z1325" s="638"/>
      <c r="AA1325" s="638"/>
      <c r="AB1325" s="638"/>
      <c r="AC1325" s="638"/>
      <c r="AD1325" s="638"/>
      <c r="AE1325" s="639"/>
      <c r="AF1325" s="522" t="s">
        <v>1</v>
      </c>
      <c r="AG1325" s="523"/>
      <c r="AH1325" s="523"/>
      <c r="AI1325" s="524"/>
      <c r="AJ1325" s="501">
        <f>'請求入力欄'!D1336</f>
        <v>0</v>
      </c>
      <c r="AK1325" s="502"/>
      <c r="AL1325" s="502"/>
      <c r="AM1325" s="502"/>
      <c r="AN1325" s="502"/>
      <c r="AO1325" s="502"/>
      <c r="AP1325" s="503"/>
    </row>
    <row r="1326" spans="2:42" ht="10.5" customHeight="1">
      <c r="B1326" s="37"/>
      <c r="C1326" s="479"/>
      <c r="D1326" s="479"/>
      <c r="E1326" s="479"/>
      <c r="F1326" s="479"/>
      <c r="G1326" s="479"/>
      <c r="H1326" s="479"/>
      <c r="I1326" s="479"/>
      <c r="J1326" s="479"/>
      <c r="K1326" s="479"/>
      <c r="L1326" s="479"/>
      <c r="M1326" s="479"/>
      <c r="N1326" s="479"/>
      <c r="O1326" s="479"/>
      <c r="P1326" s="479"/>
      <c r="Q1326" s="479"/>
      <c r="R1326" s="480"/>
      <c r="S1326" s="484"/>
      <c r="T1326" s="485"/>
      <c r="U1326" s="486"/>
      <c r="V1326" s="640"/>
      <c r="W1326" s="640"/>
      <c r="X1326" s="640"/>
      <c r="Y1326" s="640"/>
      <c r="Z1326" s="640"/>
      <c r="AA1326" s="640"/>
      <c r="AB1326" s="640"/>
      <c r="AC1326" s="640"/>
      <c r="AD1326" s="640"/>
      <c r="AE1326" s="641"/>
      <c r="AF1326" s="635" t="s">
        <v>2</v>
      </c>
      <c r="AG1326" s="636"/>
      <c r="AH1326" s="636"/>
      <c r="AI1326" s="637"/>
      <c r="AJ1326" s="504">
        <f>SUM(AJ1324:AR1325)</f>
        <v>0</v>
      </c>
      <c r="AK1326" s="505"/>
      <c r="AL1326" s="505"/>
      <c r="AM1326" s="505"/>
      <c r="AN1326" s="505"/>
      <c r="AO1326" s="505"/>
      <c r="AP1326" s="506"/>
    </row>
    <row r="1327" spans="2:42" ht="6.75" customHeight="1">
      <c r="B1327" s="625" t="s">
        <v>23</v>
      </c>
      <c r="C1327" s="626"/>
      <c r="D1327" s="626"/>
      <c r="E1327" s="626"/>
      <c r="F1327" s="627"/>
      <c r="G1327" s="619">
        <f>'請求入力欄'!D1338</f>
        <v>0</v>
      </c>
      <c r="H1327" s="620"/>
      <c r="I1327" s="620"/>
      <c r="J1327" s="620"/>
      <c r="K1327" s="620"/>
      <c r="L1327" s="620"/>
      <c r="M1327" s="620"/>
      <c r="N1327" s="620"/>
      <c r="O1327" s="620"/>
      <c r="P1327" s="621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38"/>
      <c r="AD1327" s="631"/>
      <c r="AE1327" s="632"/>
      <c r="AF1327" s="635"/>
      <c r="AG1327" s="636"/>
      <c r="AH1327" s="636"/>
      <c r="AI1327" s="637"/>
      <c r="AJ1327" s="507"/>
      <c r="AK1327" s="508"/>
      <c r="AL1327" s="508"/>
      <c r="AM1327" s="508"/>
      <c r="AN1327" s="508"/>
      <c r="AO1327" s="508"/>
      <c r="AP1327" s="509"/>
    </row>
    <row r="1328" spans="2:42" ht="17.25" customHeight="1">
      <c r="B1328" s="625"/>
      <c r="C1328" s="628"/>
      <c r="D1328" s="628"/>
      <c r="E1328" s="628"/>
      <c r="F1328" s="629"/>
      <c r="G1328" s="622"/>
      <c r="H1328" s="623"/>
      <c r="I1328" s="623"/>
      <c r="J1328" s="623"/>
      <c r="K1328" s="623"/>
      <c r="L1328" s="623"/>
      <c r="M1328" s="623"/>
      <c r="N1328" s="623"/>
      <c r="O1328" s="623"/>
      <c r="P1328" s="624"/>
      <c r="Q1328" s="4"/>
      <c r="R1328" s="4"/>
      <c r="S1328" s="4"/>
      <c r="T1328" s="4" t="s">
        <v>22</v>
      </c>
      <c r="U1328" s="4"/>
      <c r="V1328" s="4"/>
      <c r="W1328" s="4"/>
      <c r="X1328" s="4"/>
      <c r="Y1328" s="642">
        <f>'請求入力欄'!L1336</f>
      </c>
      <c r="Z1328" s="642"/>
      <c r="AA1328" s="642"/>
      <c r="AB1328" s="4" t="s">
        <v>68</v>
      </c>
      <c r="AC1328" s="38"/>
      <c r="AD1328" s="633"/>
      <c r="AE1328" s="634"/>
      <c r="AF1328" s="522" t="s">
        <v>3</v>
      </c>
      <c r="AG1328" s="523"/>
      <c r="AH1328" s="523"/>
      <c r="AI1328" s="524"/>
      <c r="AJ1328" s="465">
        <f>IF(V1325="",0,V1325-AJ1326)</f>
        <v>0</v>
      </c>
      <c r="AK1328" s="466"/>
      <c r="AL1328" s="466"/>
      <c r="AM1328" s="466"/>
      <c r="AN1328" s="466"/>
      <c r="AO1328" s="466"/>
      <c r="AP1328" s="467"/>
    </row>
    <row r="1329" spans="2:42" ht="10.5">
      <c r="B1329" s="644" t="s">
        <v>21</v>
      </c>
      <c r="C1329" s="616"/>
      <c r="D1329" s="616"/>
      <c r="E1329" s="616" t="s">
        <v>20</v>
      </c>
      <c r="F1329" s="616"/>
      <c r="G1329" s="616"/>
      <c r="H1329" s="616"/>
      <c r="I1329" s="616"/>
      <c r="J1329" s="616"/>
      <c r="K1329" s="616"/>
      <c r="L1329" s="616"/>
      <c r="M1329" s="616"/>
      <c r="N1329" s="616"/>
      <c r="O1329" s="616"/>
      <c r="P1329" s="645"/>
      <c r="Q1329" s="646" t="s">
        <v>19</v>
      </c>
      <c r="R1329" s="647"/>
      <c r="S1329" s="647"/>
      <c r="T1329" s="647"/>
      <c r="U1329" s="648" t="s">
        <v>18</v>
      </c>
      <c r="V1329" s="648"/>
      <c r="W1329" s="648"/>
      <c r="X1329" s="648"/>
      <c r="Y1329" s="615" t="s">
        <v>16</v>
      </c>
      <c r="Z1329" s="616"/>
      <c r="AA1329" s="616"/>
      <c r="AB1329" s="617"/>
      <c r="AC1329" s="617"/>
      <c r="AD1329" s="617"/>
      <c r="AE1329" s="617"/>
      <c r="AF1329" s="616"/>
      <c r="AG1329" s="618"/>
      <c r="AH1329" s="192"/>
      <c r="AI1329" s="4" t="s">
        <v>17</v>
      </c>
      <c r="AJ1329" s="5"/>
      <c r="AK1329" s="5"/>
      <c r="AL1329" s="5"/>
      <c r="AM1329" s="5"/>
      <c r="AN1329" s="5"/>
      <c r="AO1329" s="5"/>
      <c r="AP1329" s="46"/>
    </row>
    <row r="1330" spans="2:42" ht="18" customHeight="1">
      <c r="B1330" s="592">
        <f>+IF('請求入力欄'!D1327="","",'請求入力欄'!D1327)</f>
      </c>
      <c r="C1330" s="593"/>
      <c r="D1330" s="594"/>
      <c r="E1330" s="204"/>
      <c r="F1330" s="601">
        <f>+IF('請求入力欄'!K1327="","",'請求入力欄'!K1327)</f>
      </c>
      <c r="G1330" s="601"/>
      <c r="H1330" s="601"/>
      <c r="I1330" s="601"/>
      <c r="J1330" s="601"/>
      <c r="K1330" s="601"/>
      <c r="L1330" s="601"/>
      <c r="M1330" s="601"/>
      <c r="N1330" s="601"/>
      <c r="O1330" s="601"/>
      <c r="P1330" s="205"/>
      <c r="Q1330" s="602">
        <f>+IF('請求入力欄'!L1327="","",'請求入力欄'!L1327)</f>
      </c>
      <c r="R1330" s="598"/>
      <c r="S1330" s="598"/>
      <c r="T1330" s="598"/>
      <c r="U1330" s="595">
        <f>+IF('請求入力欄'!M1327="","",'請求入力欄'!M1327)</f>
      </c>
      <c r="V1330" s="595"/>
      <c r="W1330" s="595"/>
      <c r="X1330" s="596"/>
      <c r="Y1330" s="548">
        <f>+IF('請求入力欄'!N1327="","",'請求入力欄'!N1327)</f>
      </c>
      <c r="Z1330" s="549"/>
      <c r="AA1330" s="549"/>
      <c r="AB1330" s="549"/>
      <c r="AC1330" s="549"/>
      <c r="AD1330" s="549"/>
      <c r="AE1330" s="549"/>
      <c r="AF1330" s="549"/>
      <c r="AG1330" s="550"/>
      <c r="AH1330" s="48"/>
      <c r="AI1330" s="127"/>
      <c r="AJ1330" s="127"/>
      <c r="AK1330" s="127"/>
      <c r="AL1330" s="127"/>
      <c r="AM1330" s="127"/>
      <c r="AN1330" s="127"/>
      <c r="AO1330" s="127"/>
      <c r="AP1330" s="47"/>
    </row>
    <row r="1331" spans="2:42" ht="18" customHeight="1">
      <c r="B1331" s="592">
        <f>+IF('請求入力欄'!D1328="","",'請求入力欄'!D1328)</f>
      </c>
      <c r="C1331" s="593"/>
      <c r="D1331" s="594"/>
      <c r="E1331" s="204"/>
      <c r="F1331" s="601">
        <f>+IF('請求入力欄'!K1328="","",'請求入力欄'!K1328)</f>
      </c>
      <c r="G1331" s="601"/>
      <c r="H1331" s="601"/>
      <c r="I1331" s="601"/>
      <c r="J1331" s="601"/>
      <c r="K1331" s="601"/>
      <c r="L1331" s="601"/>
      <c r="M1331" s="601"/>
      <c r="N1331" s="601"/>
      <c r="O1331" s="601"/>
      <c r="P1331" s="205"/>
      <c r="Q1331" s="597">
        <f>+IF('請求入力欄'!L1328="","",'請求入力欄'!L1328)</f>
      </c>
      <c r="R1331" s="598"/>
      <c r="S1331" s="598"/>
      <c r="T1331" s="598"/>
      <c r="U1331" s="595">
        <f>+IF('請求入力欄'!M1328="","",'請求入力欄'!M1328)</f>
      </c>
      <c r="V1331" s="595"/>
      <c r="W1331" s="595"/>
      <c r="X1331" s="596"/>
      <c r="Y1331" s="548">
        <f>+IF('請求入力欄'!N1328="","",'請求入力欄'!N1328)</f>
      </c>
      <c r="Z1331" s="549"/>
      <c r="AA1331" s="549"/>
      <c r="AB1331" s="549"/>
      <c r="AC1331" s="549"/>
      <c r="AD1331" s="549"/>
      <c r="AE1331" s="549"/>
      <c r="AF1331" s="549"/>
      <c r="AG1331" s="550"/>
      <c r="AH1331" s="48"/>
      <c r="AI1331" s="127"/>
      <c r="AJ1331" s="127"/>
      <c r="AK1331" s="127"/>
      <c r="AL1331" s="127"/>
      <c r="AM1331" s="127"/>
      <c r="AN1331" s="127"/>
      <c r="AO1331" s="127"/>
      <c r="AP1331" s="47"/>
    </row>
    <row r="1332" spans="2:42" ht="18" customHeight="1">
      <c r="B1332" s="592">
        <f>+IF('請求入力欄'!D1329="","",'請求入力欄'!D1329)</f>
      </c>
      <c r="C1332" s="593"/>
      <c r="D1332" s="594"/>
      <c r="E1332" s="204"/>
      <c r="F1332" s="601">
        <f>+IF('請求入力欄'!K1329="","",'請求入力欄'!K1329)</f>
      </c>
      <c r="G1332" s="601"/>
      <c r="H1332" s="601"/>
      <c r="I1332" s="601"/>
      <c r="J1332" s="601"/>
      <c r="K1332" s="601"/>
      <c r="L1332" s="601"/>
      <c r="M1332" s="601"/>
      <c r="N1332" s="601"/>
      <c r="O1332" s="601"/>
      <c r="P1332" s="205"/>
      <c r="Q1332" s="597">
        <f>+IF('請求入力欄'!L1329="","",'請求入力欄'!L1329)</f>
      </c>
      <c r="R1332" s="598"/>
      <c r="S1332" s="598"/>
      <c r="T1332" s="598"/>
      <c r="U1332" s="595">
        <f>+IF('請求入力欄'!M1329="","",'請求入力欄'!M1329)</f>
      </c>
      <c r="V1332" s="595"/>
      <c r="W1332" s="595"/>
      <c r="X1332" s="596"/>
      <c r="Y1332" s="548">
        <f>+IF('請求入力欄'!N1329="","",'請求入力欄'!N1329)</f>
      </c>
      <c r="Z1332" s="549"/>
      <c r="AA1332" s="549"/>
      <c r="AB1332" s="549"/>
      <c r="AC1332" s="549"/>
      <c r="AD1332" s="549"/>
      <c r="AE1332" s="549"/>
      <c r="AF1332" s="549"/>
      <c r="AG1332" s="550"/>
      <c r="AH1332" s="48"/>
      <c r="AI1332" s="127"/>
      <c r="AJ1332" s="127"/>
      <c r="AK1332" s="127"/>
      <c r="AL1332" s="127"/>
      <c r="AM1332" s="127"/>
      <c r="AN1332" s="127"/>
      <c r="AO1332" s="127"/>
      <c r="AP1332" s="47"/>
    </row>
    <row r="1333" spans="2:42" ht="18" customHeight="1">
      <c r="B1333" s="592">
        <f>+IF('請求入力欄'!D1330="","",'請求入力欄'!D1330)</f>
      </c>
      <c r="C1333" s="593"/>
      <c r="D1333" s="594"/>
      <c r="E1333" s="204"/>
      <c r="F1333" s="601">
        <f>+IF('請求入力欄'!K1330="","",'請求入力欄'!K1330)</f>
      </c>
      <c r="G1333" s="601"/>
      <c r="H1333" s="601"/>
      <c r="I1333" s="601"/>
      <c r="J1333" s="601"/>
      <c r="K1333" s="601"/>
      <c r="L1333" s="601"/>
      <c r="M1333" s="601"/>
      <c r="N1333" s="601"/>
      <c r="O1333" s="601"/>
      <c r="P1333" s="205"/>
      <c r="Q1333" s="597">
        <f>+IF('請求入力欄'!L1330="","",'請求入力欄'!L1330)</f>
      </c>
      <c r="R1333" s="598"/>
      <c r="S1333" s="598"/>
      <c r="T1333" s="598"/>
      <c r="U1333" s="595">
        <f>+IF('請求入力欄'!M1330="","",'請求入力欄'!M1330)</f>
      </c>
      <c r="V1333" s="595"/>
      <c r="W1333" s="595"/>
      <c r="X1333" s="596"/>
      <c r="Y1333" s="548">
        <f>+IF('請求入力欄'!N1330="","",'請求入力欄'!N1330)</f>
      </c>
      <c r="Z1333" s="549"/>
      <c r="AA1333" s="549"/>
      <c r="AB1333" s="549"/>
      <c r="AC1333" s="549"/>
      <c r="AD1333" s="549"/>
      <c r="AE1333" s="549"/>
      <c r="AF1333" s="549"/>
      <c r="AG1333" s="550"/>
      <c r="AH1333" s="48"/>
      <c r="AI1333" s="127"/>
      <c r="AJ1333" s="127"/>
      <c r="AK1333" s="127"/>
      <c r="AL1333" s="127"/>
      <c r="AM1333" s="127"/>
      <c r="AN1333" s="127"/>
      <c r="AO1333" s="127"/>
      <c r="AP1333" s="47"/>
    </row>
    <row r="1334" spans="2:42" ht="18" customHeight="1">
      <c r="B1334" s="592">
        <f>+IF('請求入力欄'!D1331="","",'請求入力欄'!D1331)</f>
      </c>
      <c r="C1334" s="593"/>
      <c r="D1334" s="594"/>
      <c r="E1334" s="204"/>
      <c r="F1334" s="601">
        <f>+IF('請求入力欄'!K1331="","",'請求入力欄'!K1331)</f>
      </c>
      <c r="G1334" s="601"/>
      <c r="H1334" s="601"/>
      <c r="I1334" s="601"/>
      <c r="J1334" s="601"/>
      <c r="K1334" s="601"/>
      <c r="L1334" s="601"/>
      <c r="M1334" s="601"/>
      <c r="N1334" s="601"/>
      <c r="O1334" s="601"/>
      <c r="P1334" s="205"/>
      <c r="Q1334" s="597">
        <f>+IF('請求入力欄'!L1331="","",'請求入力欄'!L1331)</f>
      </c>
      <c r="R1334" s="598"/>
      <c r="S1334" s="598"/>
      <c r="T1334" s="598"/>
      <c r="U1334" s="595">
        <f>+IF('請求入力欄'!M1331="","",'請求入力欄'!M1331)</f>
      </c>
      <c r="V1334" s="595"/>
      <c r="W1334" s="595"/>
      <c r="X1334" s="596"/>
      <c r="Y1334" s="548">
        <f>+IF('請求入力欄'!N1331="","",'請求入力欄'!N1331)</f>
      </c>
      <c r="Z1334" s="549"/>
      <c r="AA1334" s="549"/>
      <c r="AB1334" s="549"/>
      <c r="AC1334" s="549"/>
      <c r="AD1334" s="549"/>
      <c r="AE1334" s="549"/>
      <c r="AF1334" s="549"/>
      <c r="AG1334" s="550"/>
      <c r="AH1334" s="48"/>
      <c r="AI1334" s="127"/>
      <c r="AJ1334" s="127"/>
      <c r="AK1334" s="127"/>
      <c r="AL1334" s="127"/>
      <c r="AM1334" s="127"/>
      <c r="AN1334" s="127"/>
      <c r="AO1334" s="127"/>
      <c r="AP1334" s="47"/>
    </row>
    <row r="1335" spans="2:42" ht="18" customHeight="1">
      <c r="B1335" s="592">
        <f>+IF('請求入力欄'!D1332="","",'請求入力欄'!D1332)</f>
      </c>
      <c r="C1335" s="593"/>
      <c r="D1335" s="594"/>
      <c r="E1335" s="204"/>
      <c r="F1335" s="601">
        <f>+IF('請求入力欄'!K1332="","",'請求入力欄'!K1332)</f>
      </c>
      <c r="G1335" s="601"/>
      <c r="H1335" s="601"/>
      <c r="I1335" s="601"/>
      <c r="J1335" s="601"/>
      <c r="K1335" s="601"/>
      <c r="L1335" s="601"/>
      <c r="M1335" s="601"/>
      <c r="N1335" s="601"/>
      <c r="O1335" s="601"/>
      <c r="P1335" s="205"/>
      <c r="Q1335" s="597">
        <f>+IF('請求入力欄'!L1332="","",'請求入力欄'!L1332)</f>
      </c>
      <c r="R1335" s="598"/>
      <c r="S1335" s="598"/>
      <c r="T1335" s="598"/>
      <c r="U1335" s="595">
        <f>+IF('請求入力欄'!M1332="","",'請求入力欄'!M1332)</f>
      </c>
      <c r="V1335" s="595"/>
      <c r="W1335" s="595"/>
      <c r="X1335" s="596"/>
      <c r="Y1335" s="548">
        <f>+IF('請求入力欄'!N1332="","",'請求入力欄'!N1332)</f>
      </c>
      <c r="Z1335" s="549"/>
      <c r="AA1335" s="549"/>
      <c r="AB1335" s="549"/>
      <c r="AC1335" s="549"/>
      <c r="AD1335" s="549"/>
      <c r="AE1335" s="549"/>
      <c r="AF1335" s="549"/>
      <c r="AG1335" s="550"/>
      <c r="AH1335" s="48"/>
      <c r="AI1335" s="127"/>
      <c r="AJ1335" s="127"/>
      <c r="AK1335" s="127"/>
      <c r="AL1335" s="127"/>
      <c r="AM1335" s="127"/>
      <c r="AN1335" s="127"/>
      <c r="AO1335" s="127"/>
      <c r="AP1335" s="47"/>
    </row>
    <row r="1336" spans="2:42" ht="18" customHeight="1">
      <c r="B1336" s="592">
        <f>+IF('請求入力欄'!D1333="","",'請求入力欄'!D1333)</f>
      </c>
      <c r="C1336" s="593"/>
      <c r="D1336" s="594"/>
      <c r="E1336" s="204"/>
      <c r="F1336" s="601">
        <f>+IF('請求入力欄'!K1333="","",'請求入力欄'!K1333)</f>
      </c>
      <c r="G1336" s="601"/>
      <c r="H1336" s="601"/>
      <c r="I1336" s="601"/>
      <c r="J1336" s="601"/>
      <c r="K1336" s="601"/>
      <c r="L1336" s="601"/>
      <c r="M1336" s="601"/>
      <c r="N1336" s="601"/>
      <c r="O1336" s="601"/>
      <c r="P1336" s="205"/>
      <c r="Q1336" s="597">
        <f>+IF('請求入力欄'!L1333="","",'請求入力欄'!L1333)</f>
      </c>
      <c r="R1336" s="598"/>
      <c r="S1336" s="598"/>
      <c r="T1336" s="598"/>
      <c r="U1336" s="595">
        <f>+IF('請求入力欄'!M1333="","",'請求入力欄'!M1333)</f>
      </c>
      <c r="V1336" s="595"/>
      <c r="W1336" s="595"/>
      <c r="X1336" s="596"/>
      <c r="Y1336" s="548">
        <f>+IF('請求入力欄'!N1333="","",'請求入力欄'!N1333)</f>
      </c>
      <c r="Z1336" s="549"/>
      <c r="AA1336" s="549"/>
      <c r="AB1336" s="549"/>
      <c r="AC1336" s="549"/>
      <c r="AD1336" s="549"/>
      <c r="AE1336" s="549"/>
      <c r="AF1336" s="549"/>
      <c r="AG1336" s="550"/>
      <c r="AH1336" s="48"/>
      <c r="AI1336" s="127"/>
      <c r="AJ1336" s="127"/>
      <c r="AK1336" s="127"/>
      <c r="AL1336" s="127"/>
      <c r="AM1336" s="127"/>
      <c r="AN1336" s="127"/>
      <c r="AO1336" s="127"/>
      <c r="AP1336" s="47"/>
    </row>
    <row r="1337" spans="2:42" ht="18" customHeight="1">
      <c r="B1337" s="592">
        <f>+IF('請求入力欄'!D1334="","",'請求入力欄'!D1334)</f>
      </c>
      <c r="C1337" s="593"/>
      <c r="D1337" s="594"/>
      <c r="E1337" s="206"/>
      <c r="F1337" s="601">
        <f>+IF('請求入力欄'!K1334="","",'請求入力欄'!K1334)</f>
      </c>
      <c r="G1337" s="601"/>
      <c r="H1337" s="601"/>
      <c r="I1337" s="601"/>
      <c r="J1337" s="601"/>
      <c r="K1337" s="601"/>
      <c r="L1337" s="601"/>
      <c r="M1337" s="601"/>
      <c r="N1337" s="601"/>
      <c r="O1337" s="601"/>
      <c r="P1337" s="207"/>
      <c r="Q1337" s="597">
        <f>+IF('請求入力欄'!L1334="","",'請求入力欄'!L1334)</f>
      </c>
      <c r="R1337" s="598"/>
      <c r="S1337" s="598"/>
      <c r="T1337" s="598"/>
      <c r="U1337" s="595">
        <f>+IF('請求入力欄'!M1334="","",'請求入力欄'!M1334)</f>
      </c>
      <c r="V1337" s="595"/>
      <c r="W1337" s="595"/>
      <c r="X1337" s="596"/>
      <c r="Y1337" s="548">
        <f>+IF('請求入力欄'!N1334="","",'請求入力欄'!N1334)</f>
      </c>
      <c r="Z1337" s="549"/>
      <c r="AA1337" s="549"/>
      <c r="AB1337" s="549"/>
      <c r="AC1337" s="549"/>
      <c r="AD1337" s="549"/>
      <c r="AE1337" s="549"/>
      <c r="AF1337" s="549"/>
      <c r="AG1337" s="550"/>
      <c r="AH1337" s="54"/>
      <c r="AI1337" s="4"/>
      <c r="AJ1337" s="4"/>
      <c r="AK1337" s="4"/>
      <c r="AL1337" s="4"/>
      <c r="AM1337" s="4"/>
      <c r="AN1337" s="4"/>
      <c r="AO1337" s="4"/>
      <c r="AP1337" s="45"/>
    </row>
    <row r="1338" spans="2:42" ht="18" customHeight="1">
      <c r="B1338" s="592">
        <f>+IF('請求入力欄'!D1335="","",'請求入力欄'!D1335)</f>
      </c>
      <c r="C1338" s="593"/>
      <c r="D1338" s="594"/>
      <c r="E1338" s="204"/>
      <c r="F1338" s="601">
        <f>+IF('請求入力欄'!K1335="","",'請求入力欄'!K1335)</f>
      </c>
      <c r="G1338" s="601"/>
      <c r="H1338" s="601"/>
      <c r="I1338" s="601"/>
      <c r="J1338" s="601"/>
      <c r="K1338" s="601"/>
      <c r="L1338" s="601"/>
      <c r="M1338" s="601"/>
      <c r="N1338" s="601"/>
      <c r="O1338" s="601"/>
      <c r="P1338" s="205"/>
      <c r="Q1338" s="597">
        <f>+IF('請求入力欄'!L1335="","",'請求入力欄'!L1335)</f>
      </c>
      <c r="R1338" s="598"/>
      <c r="S1338" s="598"/>
      <c r="T1338" s="598"/>
      <c r="U1338" s="595">
        <f>+IF('請求入力欄'!M1335="","",'請求入力欄'!M1335)</f>
      </c>
      <c r="V1338" s="595"/>
      <c r="W1338" s="595"/>
      <c r="X1338" s="596"/>
      <c r="Y1338" s="548">
        <f>+IF('請求入力欄'!N1335="","",'請求入力欄'!N1335)</f>
      </c>
      <c r="Z1338" s="549"/>
      <c r="AA1338" s="549"/>
      <c r="AB1338" s="549"/>
      <c r="AC1338" s="549"/>
      <c r="AD1338" s="549"/>
      <c r="AE1338" s="549"/>
      <c r="AF1338" s="549"/>
      <c r="AG1338" s="550"/>
      <c r="AH1338" s="48"/>
      <c r="AI1338" s="127"/>
      <c r="AJ1338" s="127"/>
      <c r="AK1338" s="127"/>
      <c r="AL1338" s="127"/>
      <c r="AM1338" s="127"/>
      <c r="AN1338" s="127"/>
      <c r="AO1338" s="127"/>
      <c r="AP1338" s="47"/>
    </row>
    <row r="1339" spans="2:42" ht="26.25" customHeight="1">
      <c r="B1339" s="40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442" t="s">
        <v>248</v>
      </c>
      <c r="R1339" s="443"/>
      <c r="S1339" s="443"/>
      <c r="T1339" s="444"/>
      <c r="U1339" s="51" t="s">
        <v>2</v>
      </c>
      <c r="V1339" s="52"/>
      <c r="W1339" s="52"/>
      <c r="X1339" s="53"/>
      <c r="Y1339" s="490">
        <f>SUM(Y1330:AG1338)</f>
        <v>0</v>
      </c>
      <c r="Z1339" s="491"/>
      <c r="AA1339" s="491"/>
      <c r="AB1339" s="491"/>
      <c r="AC1339" s="491"/>
      <c r="AD1339" s="491"/>
      <c r="AE1339" s="491"/>
      <c r="AF1339" s="491"/>
      <c r="AG1339" s="492"/>
      <c r="AH1339" s="496" t="s">
        <v>32</v>
      </c>
      <c r="AI1339" s="496"/>
      <c r="AJ1339" s="496"/>
      <c r="AK1339" s="496"/>
      <c r="AL1339" s="496"/>
      <c r="AM1339" s="496"/>
      <c r="AN1339" s="496"/>
      <c r="AO1339" s="496"/>
      <c r="AP1339" s="497"/>
    </row>
    <row r="1340" spans="2:42" ht="26.25" customHeight="1" thickBot="1">
      <c r="B1340" s="41"/>
      <c r="C1340" s="42"/>
      <c r="D1340" s="42"/>
      <c r="E1340" s="42"/>
      <c r="F1340" s="42"/>
      <c r="G1340" s="42"/>
      <c r="H1340" s="42"/>
      <c r="I1340" s="42"/>
      <c r="J1340" s="42"/>
      <c r="K1340" s="42"/>
      <c r="L1340" s="42"/>
      <c r="M1340" s="4"/>
      <c r="N1340" s="4"/>
      <c r="O1340" s="4"/>
      <c r="P1340" s="4"/>
      <c r="Q1340" s="261"/>
      <c r="R1340" s="445">
        <f>'請求入力欄'!K1337</f>
        <v>0.08</v>
      </c>
      <c r="S1340" s="445"/>
      <c r="T1340" s="446"/>
      <c r="U1340" s="72" t="s">
        <v>29</v>
      </c>
      <c r="V1340" s="73"/>
      <c r="W1340" s="73"/>
      <c r="X1340" s="74"/>
      <c r="Y1340" s="493">
        <f>ROUNDDOWN(Y1339*R1340,0)</f>
        <v>0</v>
      </c>
      <c r="Z1340" s="494"/>
      <c r="AA1340" s="494"/>
      <c r="AB1340" s="494"/>
      <c r="AC1340" s="494"/>
      <c r="AD1340" s="494"/>
      <c r="AE1340" s="494"/>
      <c r="AF1340" s="494"/>
      <c r="AG1340" s="495"/>
      <c r="AH1340" s="498">
        <f>SUM(Y1339:AG1340)</f>
        <v>0</v>
      </c>
      <c r="AI1340" s="499"/>
      <c r="AJ1340" s="499"/>
      <c r="AK1340" s="499"/>
      <c r="AL1340" s="499"/>
      <c r="AM1340" s="499"/>
      <c r="AN1340" s="499"/>
      <c r="AO1340" s="499"/>
      <c r="AP1340" s="500"/>
    </row>
    <row r="1341" spans="2:42" ht="17.25" customHeight="1" thickTop="1">
      <c r="B1341" s="568" t="s">
        <v>27</v>
      </c>
      <c r="C1341" s="39"/>
      <c r="D1341" s="4"/>
      <c r="E1341" s="4"/>
      <c r="F1341" s="4"/>
      <c r="G1341" s="4"/>
      <c r="H1341" s="4"/>
      <c r="I1341" s="4"/>
      <c r="J1341" s="4"/>
      <c r="K1341" s="4"/>
      <c r="L1341" s="4"/>
      <c r="M1341" s="569" t="s">
        <v>28</v>
      </c>
      <c r="N1341" s="570"/>
      <c r="O1341" s="570"/>
      <c r="P1341" s="570"/>
      <c r="Q1341" s="570"/>
      <c r="R1341" s="570"/>
      <c r="S1341" s="570"/>
      <c r="T1341" s="570"/>
      <c r="U1341" s="570"/>
      <c r="V1341" s="570" t="s">
        <v>29</v>
      </c>
      <c r="W1341" s="570"/>
      <c r="X1341" s="570"/>
      <c r="Y1341" s="571"/>
      <c r="Z1341" s="571"/>
      <c r="AA1341" s="571"/>
      <c r="AB1341" s="571"/>
      <c r="AC1341" s="572"/>
      <c r="AD1341" s="573" t="s">
        <v>30</v>
      </c>
      <c r="AE1341" s="574"/>
      <c r="AF1341" s="574"/>
      <c r="AG1341" s="575"/>
      <c r="AH1341" s="44"/>
      <c r="AI1341" s="43"/>
      <c r="AJ1341" s="60"/>
      <c r="AK1341" s="132"/>
      <c r="AL1341" s="43"/>
      <c r="AM1341" s="60"/>
      <c r="AN1341" s="132"/>
      <c r="AO1341" s="59"/>
      <c r="AP1341" s="60"/>
    </row>
    <row r="1342" spans="2:42" ht="17.25" customHeight="1">
      <c r="B1342" s="568"/>
      <c r="C1342" s="14"/>
      <c r="D1342" s="6"/>
      <c r="E1342" s="6" t="s">
        <v>22</v>
      </c>
      <c r="F1342" s="6"/>
      <c r="G1342" s="6"/>
      <c r="H1342" s="6"/>
      <c r="I1342" s="6"/>
      <c r="J1342" s="6"/>
      <c r="K1342" s="6"/>
      <c r="L1342" s="6" t="s">
        <v>24</v>
      </c>
      <c r="M1342" s="576"/>
      <c r="N1342" s="447"/>
      <c r="O1342" s="512"/>
      <c r="P1342" s="514"/>
      <c r="Q1342" s="447"/>
      <c r="R1342" s="512"/>
      <c r="S1342" s="514"/>
      <c r="T1342" s="447"/>
      <c r="U1342" s="512"/>
      <c r="V1342" s="514"/>
      <c r="W1342" s="512"/>
      <c r="X1342" s="514"/>
      <c r="Y1342" s="447"/>
      <c r="Z1342" s="512"/>
      <c r="AA1342" s="514"/>
      <c r="AB1342" s="447"/>
      <c r="AC1342" s="533"/>
      <c r="AD1342" s="578" t="s">
        <v>31</v>
      </c>
      <c r="AE1342" s="579"/>
      <c r="AF1342" s="579"/>
      <c r="AG1342" s="580"/>
      <c r="AH1342" s="35"/>
      <c r="AI1342" s="79"/>
      <c r="AJ1342" s="61"/>
      <c r="AK1342" s="133"/>
      <c r="AL1342" s="79"/>
      <c r="AM1342" s="61"/>
      <c r="AN1342" s="133"/>
      <c r="AO1342" s="79"/>
      <c r="AP1342" s="61"/>
    </row>
    <row r="1343" spans="2:42" ht="17.25" customHeight="1" thickBot="1">
      <c r="B1343" s="568"/>
      <c r="C1343" s="126" t="s">
        <v>80</v>
      </c>
      <c r="D1343" s="5"/>
      <c r="E1343" s="5"/>
      <c r="F1343" s="5"/>
      <c r="G1343" s="5"/>
      <c r="H1343" s="5"/>
      <c r="I1343" s="5"/>
      <c r="J1343" s="5"/>
      <c r="K1343" s="5"/>
      <c r="L1343" s="5"/>
      <c r="M1343" s="577"/>
      <c r="N1343" s="448"/>
      <c r="O1343" s="513"/>
      <c r="P1343" s="515"/>
      <c r="Q1343" s="448"/>
      <c r="R1343" s="513"/>
      <c r="S1343" s="515"/>
      <c r="T1343" s="448"/>
      <c r="U1343" s="513"/>
      <c r="V1343" s="515"/>
      <c r="W1343" s="513"/>
      <c r="X1343" s="515"/>
      <c r="Y1343" s="448"/>
      <c r="Z1343" s="513"/>
      <c r="AA1343" s="515"/>
      <c r="AB1343" s="448"/>
      <c r="AC1343" s="534"/>
      <c r="AD1343" s="581" t="s">
        <v>2</v>
      </c>
      <c r="AE1343" s="582"/>
      <c r="AF1343" s="582"/>
      <c r="AG1343" s="583"/>
      <c r="AH1343" s="35"/>
      <c r="AI1343" s="79"/>
      <c r="AJ1343" s="61"/>
      <c r="AK1343" s="133"/>
      <c r="AL1343" s="79"/>
      <c r="AM1343" s="61"/>
      <c r="AN1343" s="133"/>
      <c r="AO1343" s="79"/>
      <c r="AP1343" s="61"/>
    </row>
    <row r="1344" spans="2:42" ht="17.25" customHeight="1">
      <c r="B1344" s="568"/>
      <c r="C1344" s="34"/>
      <c r="D1344" s="4"/>
      <c r="E1344" s="4"/>
      <c r="F1344" s="4"/>
      <c r="G1344" s="4"/>
      <c r="H1344" s="4"/>
      <c r="I1344" s="4"/>
      <c r="J1344" s="4"/>
      <c r="K1344" s="4"/>
      <c r="L1344" s="55"/>
      <c r="M1344" s="584" t="s">
        <v>42</v>
      </c>
      <c r="N1344" s="585"/>
      <c r="O1344" s="585"/>
      <c r="P1344" s="585"/>
      <c r="Q1344" s="586" t="s">
        <v>43</v>
      </c>
      <c r="R1344" s="587"/>
      <c r="S1344" s="587"/>
      <c r="T1344" s="587"/>
      <c r="U1344" s="588" t="s">
        <v>52</v>
      </c>
      <c r="V1344" s="587"/>
      <c r="W1344" s="587"/>
      <c r="X1344" s="587"/>
      <c r="Y1344" s="587"/>
      <c r="Z1344" s="587"/>
      <c r="AA1344" s="587"/>
      <c r="AB1344" s="587"/>
      <c r="AC1344" s="587"/>
      <c r="AD1344" s="589" t="s">
        <v>3</v>
      </c>
      <c r="AE1344" s="590"/>
      <c r="AF1344" s="590"/>
      <c r="AG1344" s="591"/>
      <c r="AH1344" s="58"/>
      <c r="AI1344" s="57"/>
      <c r="AJ1344" s="62"/>
      <c r="AK1344" s="134"/>
      <c r="AL1344" s="57"/>
      <c r="AM1344" s="62"/>
      <c r="AN1344" s="134"/>
      <c r="AO1344" s="57"/>
      <c r="AP1344" s="62"/>
    </row>
    <row r="1345" spans="2:42" ht="19.5" customHeight="1">
      <c r="B1345" s="563" t="s">
        <v>21</v>
      </c>
      <c r="C1345" s="564"/>
      <c r="D1345" s="565"/>
      <c r="E1345" s="551" t="s">
        <v>16</v>
      </c>
      <c r="F1345" s="552"/>
      <c r="G1345" s="552"/>
      <c r="H1345" s="552"/>
      <c r="I1345" s="552"/>
      <c r="J1345" s="552"/>
      <c r="K1345" s="552"/>
      <c r="L1345" s="552"/>
      <c r="M1345" s="553" t="s">
        <v>44</v>
      </c>
      <c r="N1345" s="554"/>
      <c r="O1345" s="554"/>
      <c r="P1345" s="554"/>
      <c r="Q1345" s="555"/>
      <c r="R1345" s="525"/>
      <c r="S1345" s="525"/>
      <c r="T1345" s="525"/>
      <c r="U1345" s="559" t="s">
        <v>53</v>
      </c>
      <c r="V1345" s="525"/>
      <c r="W1345" s="525"/>
      <c r="X1345" s="525"/>
      <c r="Y1345" s="510"/>
      <c r="Z1345" s="511"/>
      <c r="AA1345" s="511"/>
      <c r="AB1345" s="511"/>
      <c r="AC1345" s="511"/>
      <c r="AD1345" s="529">
        <v>4120</v>
      </c>
      <c r="AE1345" s="530"/>
      <c r="AF1345" s="530"/>
      <c r="AG1345" s="531" t="s">
        <v>60</v>
      </c>
      <c r="AH1345" s="531"/>
      <c r="AI1345" s="531"/>
      <c r="AJ1345" s="532"/>
      <c r="AK1345" s="56"/>
      <c r="AL1345" s="33"/>
      <c r="AM1345" s="33"/>
      <c r="AN1345" s="33"/>
      <c r="AO1345" s="33"/>
      <c r="AP1345" s="63"/>
    </row>
    <row r="1346" spans="2:42" ht="19.5" customHeight="1">
      <c r="B1346" s="551"/>
      <c r="C1346" s="552"/>
      <c r="D1346" s="552"/>
      <c r="E1346" s="70"/>
      <c r="F1346" s="130"/>
      <c r="G1346" s="130"/>
      <c r="H1346" s="130"/>
      <c r="I1346" s="130"/>
      <c r="J1346" s="130"/>
      <c r="K1346" s="130"/>
      <c r="L1346" s="50"/>
      <c r="M1346" s="553" t="s">
        <v>45</v>
      </c>
      <c r="N1346" s="554"/>
      <c r="O1346" s="554"/>
      <c r="P1346" s="554"/>
      <c r="Q1346" s="555"/>
      <c r="R1346" s="525"/>
      <c r="S1346" s="525"/>
      <c r="T1346" s="525"/>
      <c r="U1346" s="559" t="s">
        <v>54</v>
      </c>
      <c r="V1346" s="525"/>
      <c r="W1346" s="525"/>
      <c r="X1346" s="525"/>
      <c r="Y1346" s="510"/>
      <c r="Z1346" s="511"/>
      <c r="AA1346" s="511"/>
      <c r="AB1346" s="511"/>
      <c r="AC1346" s="511"/>
      <c r="AD1346" s="538">
        <v>4140</v>
      </c>
      <c r="AE1346" s="539"/>
      <c r="AF1346" s="539"/>
      <c r="AG1346" s="470" t="s">
        <v>61</v>
      </c>
      <c r="AH1346" s="470"/>
      <c r="AI1346" s="470"/>
      <c r="AJ1346" s="471"/>
      <c r="AK1346" s="15"/>
      <c r="AL1346" s="16"/>
      <c r="AM1346" s="16"/>
      <c r="AN1346" s="16"/>
      <c r="AO1346" s="16"/>
      <c r="AP1346" s="64"/>
    </row>
    <row r="1347" spans="2:42" ht="19.5" customHeight="1">
      <c r="B1347" s="551"/>
      <c r="C1347" s="552"/>
      <c r="D1347" s="552"/>
      <c r="E1347" s="70"/>
      <c r="F1347" s="130"/>
      <c r="G1347" s="130"/>
      <c r="H1347" s="130"/>
      <c r="I1347" s="130"/>
      <c r="J1347" s="130"/>
      <c r="K1347" s="130"/>
      <c r="L1347" s="50"/>
      <c r="M1347" s="553" t="s">
        <v>46</v>
      </c>
      <c r="N1347" s="554"/>
      <c r="O1347" s="554"/>
      <c r="P1347" s="554"/>
      <c r="Q1347" s="555"/>
      <c r="R1347" s="525"/>
      <c r="S1347" s="525"/>
      <c r="T1347" s="525"/>
      <c r="U1347" s="559" t="s">
        <v>55</v>
      </c>
      <c r="V1347" s="525"/>
      <c r="W1347" s="525"/>
      <c r="X1347" s="525"/>
      <c r="Y1347" s="510"/>
      <c r="Z1347" s="511"/>
      <c r="AA1347" s="511"/>
      <c r="AB1347" s="511"/>
      <c r="AC1347" s="511"/>
      <c r="AD1347" s="566">
        <v>4150</v>
      </c>
      <c r="AE1347" s="567"/>
      <c r="AF1347" s="567"/>
      <c r="AG1347" s="472" t="s">
        <v>62</v>
      </c>
      <c r="AH1347" s="472"/>
      <c r="AI1347" s="472"/>
      <c r="AJ1347" s="473"/>
      <c r="AK1347" s="17"/>
      <c r="AL1347" s="18"/>
      <c r="AM1347" s="18"/>
      <c r="AN1347" s="18"/>
      <c r="AO1347" s="18"/>
      <c r="AP1347" s="65"/>
    </row>
    <row r="1348" spans="2:42" ht="19.5" customHeight="1">
      <c r="B1348" s="551"/>
      <c r="C1348" s="552"/>
      <c r="D1348" s="552"/>
      <c r="E1348" s="70"/>
      <c r="F1348" s="130"/>
      <c r="G1348" s="130"/>
      <c r="H1348" s="130"/>
      <c r="I1348" s="130"/>
      <c r="J1348" s="130"/>
      <c r="K1348" s="130"/>
      <c r="L1348" s="50"/>
      <c r="M1348" s="553" t="s">
        <v>47</v>
      </c>
      <c r="N1348" s="554"/>
      <c r="O1348" s="554"/>
      <c r="P1348" s="554"/>
      <c r="Q1348" s="555"/>
      <c r="R1348" s="525"/>
      <c r="S1348" s="525"/>
      <c r="T1348" s="525"/>
      <c r="U1348" s="559" t="s">
        <v>56</v>
      </c>
      <c r="V1348" s="525"/>
      <c r="W1348" s="525"/>
      <c r="X1348" s="525"/>
      <c r="Y1348" s="526"/>
      <c r="Z1348" s="526"/>
      <c r="AA1348" s="526"/>
      <c r="AB1348" s="526"/>
      <c r="AC1348" s="526"/>
      <c r="AD1348" s="19"/>
      <c r="AE1348" s="19"/>
      <c r="AF1348" s="19"/>
      <c r="AG1348" s="19"/>
      <c r="AH1348" s="19"/>
      <c r="AI1348" s="19"/>
      <c r="AJ1348" s="20"/>
      <c r="AK1348" s="560" t="s">
        <v>63</v>
      </c>
      <c r="AL1348" s="561"/>
      <c r="AM1348" s="561" t="s">
        <v>64</v>
      </c>
      <c r="AN1348" s="561"/>
      <c r="AO1348" s="561" t="s">
        <v>65</v>
      </c>
      <c r="AP1348" s="562"/>
    </row>
    <row r="1349" spans="2:42" ht="19.5" customHeight="1">
      <c r="B1349" s="551"/>
      <c r="C1349" s="552"/>
      <c r="D1349" s="552"/>
      <c r="E1349" s="70"/>
      <c r="F1349" s="130"/>
      <c r="G1349" s="130"/>
      <c r="H1349" s="130"/>
      <c r="I1349" s="130"/>
      <c r="J1349" s="130"/>
      <c r="K1349" s="130"/>
      <c r="L1349" s="50"/>
      <c r="M1349" s="553" t="s">
        <v>48</v>
      </c>
      <c r="N1349" s="554"/>
      <c r="O1349" s="554"/>
      <c r="P1349" s="554"/>
      <c r="Q1349" s="555"/>
      <c r="R1349" s="525"/>
      <c r="S1349" s="525"/>
      <c r="T1349" s="525"/>
      <c r="U1349" s="559" t="s">
        <v>57</v>
      </c>
      <c r="V1349" s="525"/>
      <c r="W1349" s="525"/>
      <c r="X1349" s="525"/>
      <c r="Y1349" s="526"/>
      <c r="Z1349" s="526"/>
      <c r="AA1349" s="526"/>
      <c r="AB1349" s="526"/>
      <c r="AC1349" s="526"/>
      <c r="AD1349" s="21"/>
      <c r="AE1349" s="21"/>
      <c r="AF1349" s="21"/>
      <c r="AG1349" s="21"/>
      <c r="AH1349" s="21"/>
      <c r="AI1349" s="21"/>
      <c r="AJ1349" s="22"/>
      <c r="AK1349" s="474">
        <v>0</v>
      </c>
      <c r="AL1349" s="468"/>
      <c r="AM1349" s="468">
        <v>4</v>
      </c>
      <c r="AN1349" s="468"/>
      <c r="AO1349" s="468">
        <v>0</v>
      </c>
      <c r="AP1349" s="469"/>
    </row>
    <row r="1350" spans="2:42" ht="19.5" customHeight="1">
      <c r="B1350" s="551"/>
      <c r="C1350" s="552"/>
      <c r="D1350" s="552"/>
      <c r="E1350" s="70"/>
      <c r="F1350" s="130"/>
      <c r="G1350" s="130"/>
      <c r="H1350" s="130"/>
      <c r="I1350" s="130"/>
      <c r="J1350" s="130"/>
      <c r="K1350" s="130"/>
      <c r="L1350" s="50"/>
      <c r="M1350" s="553" t="s">
        <v>49</v>
      </c>
      <c r="N1350" s="554"/>
      <c r="O1350" s="554"/>
      <c r="P1350" s="554"/>
      <c r="Q1350" s="555"/>
      <c r="R1350" s="525"/>
      <c r="S1350" s="525"/>
      <c r="T1350" s="525"/>
      <c r="U1350" s="559" t="s">
        <v>58</v>
      </c>
      <c r="V1350" s="525"/>
      <c r="W1350" s="525"/>
      <c r="X1350" s="525"/>
      <c r="Y1350" s="526"/>
      <c r="Z1350" s="526"/>
      <c r="AA1350" s="526"/>
      <c r="AB1350" s="526"/>
      <c r="AC1350" s="526"/>
      <c r="AD1350" s="21"/>
      <c r="AE1350" s="21"/>
      <c r="AF1350" s="21"/>
      <c r="AG1350" s="21"/>
      <c r="AH1350" s="21"/>
      <c r="AI1350" s="21"/>
      <c r="AJ1350" s="22"/>
      <c r="AK1350" s="474">
        <v>1</v>
      </c>
      <c r="AL1350" s="468"/>
      <c r="AM1350" s="468">
        <v>6</v>
      </c>
      <c r="AN1350" s="468"/>
      <c r="AO1350" s="468">
        <v>1</v>
      </c>
      <c r="AP1350" s="469"/>
    </row>
    <row r="1351" spans="2:42" ht="19.5" customHeight="1">
      <c r="B1351" s="551"/>
      <c r="C1351" s="552"/>
      <c r="D1351" s="552"/>
      <c r="E1351" s="70"/>
      <c r="F1351" s="130"/>
      <c r="G1351" s="130"/>
      <c r="H1351" s="130"/>
      <c r="I1351" s="130"/>
      <c r="J1351" s="130"/>
      <c r="K1351" s="130"/>
      <c r="L1351" s="50"/>
      <c r="M1351" s="553" t="s">
        <v>258</v>
      </c>
      <c r="N1351" s="554"/>
      <c r="O1351" s="554"/>
      <c r="P1351" s="554"/>
      <c r="Q1351" s="555"/>
      <c r="R1351" s="525"/>
      <c r="S1351" s="525"/>
      <c r="T1351" s="525"/>
      <c r="U1351" s="559" t="s">
        <v>59</v>
      </c>
      <c r="V1351" s="525"/>
      <c r="W1351" s="525"/>
      <c r="X1351" s="525"/>
      <c r="Y1351" s="526"/>
      <c r="Z1351" s="526"/>
      <c r="AA1351" s="526"/>
      <c r="AB1351" s="526"/>
      <c r="AC1351" s="526"/>
      <c r="AD1351" s="21"/>
      <c r="AE1351" s="21"/>
      <c r="AF1351" s="21"/>
      <c r="AG1351" s="21"/>
      <c r="AH1351" s="21"/>
      <c r="AI1351" s="21"/>
      <c r="AJ1351" s="22"/>
      <c r="AK1351" s="474">
        <v>2</v>
      </c>
      <c r="AL1351" s="468"/>
      <c r="AM1351" s="468">
        <v>7</v>
      </c>
      <c r="AN1351" s="468"/>
      <c r="AO1351" s="468">
        <v>2</v>
      </c>
      <c r="AP1351" s="469"/>
    </row>
    <row r="1352" spans="2:42" ht="19.5" customHeight="1">
      <c r="B1352" s="551"/>
      <c r="C1352" s="552"/>
      <c r="D1352" s="552"/>
      <c r="E1352" s="70"/>
      <c r="F1352" s="130"/>
      <c r="G1352" s="130"/>
      <c r="H1352" s="130"/>
      <c r="I1352" s="130"/>
      <c r="J1352" s="130"/>
      <c r="K1352" s="130"/>
      <c r="L1352" s="50"/>
      <c r="M1352" s="553" t="s">
        <v>50</v>
      </c>
      <c r="N1352" s="554"/>
      <c r="O1352" s="554"/>
      <c r="P1352" s="554"/>
      <c r="Q1352" s="555"/>
      <c r="R1352" s="525"/>
      <c r="S1352" s="525"/>
      <c r="T1352" s="525"/>
      <c r="U1352" s="525"/>
      <c r="V1352" s="525"/>
      <c r="W1352" s="525"/>
      <c r="X1352" s="525"/>
      <c r="Y1352" s="526"/>
      <c r="Z1352" s="526"/>
      <c r="AA1352" s="526"/>
      <c r="AB1352" s="526"/>
      <c r="AC1352" s="526"/>
      <c r="AD1352" s="21"/>
      <c r="AE1352" s="21"/>
      <c r="AF1352" s="21"/>
      <c r="AG1352" s="21"/>
      <c r="AH1352" s="21"/>
      <c r="AI1352" s="21"/>
      <c r="AJ1352" s="22"/>
      <c r="AK1352" s="474"/>
      <c r="AL1352" s="468"/>
      <c r="AM1352" s="468"/>
      <c r="AN1352" s="468"/>
      <c r="AO1352" s="468">
        <v>4</v>
      </c>
      <c r="AP1352" s="469"/>
    </row>
    <row r="1353" spans="2:42" ht="19.5" customHeight="1">
      <c r="B1353" s="551"/>
      <c r="C1353" s="552"/>
      <c r="D1353" s="552"/>
      <c r="E1353" s="70"/>
      <c r="F1353" s="130"/>
      <c r="G1353" s="130"/>
      <c r="H1353" s="130"/>
      <c r="I1353" s="130"/>
      <c r="J1353" s="130"/>
      <c r="K1353" s="130"/>
      <c r="L1353" s="50"/>
      <c r="M1353" s="556"/>
      <c r="N1353" s="554"/>
      <c r="O1353" s="554"/>
      <c r="P1353" s="554"/>
      <c r="Q1353" s="555"/>
      <c r="R1353" s="525"/>
      <c r="S1353" s="525"/>
      <c r="T1353" s="525"/>
      <c r="U1353" s="525"/>
      <c r="V1353" s="525"/>
      <c r="W1353" s="525"/>
      <c r="X1353" s="525"/>
      <c r="Y1353" s="526"/>
      <c r="Z1353" s="526"/>
      <c r="AA1353" s="526"/>
      <c r="AB1353" s="526"/>
      <c r="AC1353" s="526"/>
      <c r="AD1353" s="21"/>
      <c r="AE1353" s="21"/>
      <c r="AF1353" s="21"/>
      <c r="AG1353" s="21"/>
      <c r="AH1353" s="21"/>
      <c r="AI1353" s="21"/>
      <c r="AJ1353" s="22"/>
      <c r="AK1353" s="474"/>
      <c r="AL1353" s="468"/>
      <c r="AM1353" s="468"/>
      <c r="AN1353" s="468"/>
      <c r="AO1353" s="468">
        <v>5</v>
      </c>
      <c r="AP1353" s="469"/>
    </row>
    <row r="1354" spans="2:42" ht="19.5" customHeight="1">
      <c r="B1354" s="551"/>
      <c r="C1354" s="552"/>
      <c r="D1354" s="552"/>
      <c r="E1354" s="70"/>
      <c r="F1354" s="130"/>
      <c r="G1354" s="130"/>
      <c r="H1354" s="130"/>
      <c r="I1354" s="130"/>
      <c r="J1354" s="130"/>
      <c r="K1354" s="130"/>
      <c r="L1354" s="50"/>
      <c r="M1354" s="553"/>
      <c r="N1354" s="554"/>
      <c r="O1354" s="554"/>
      <c r="P1354" s="554"/>
      <c r="Q1354" s="555"/>
      <c r="R1354" s="525"/>
      <c r="S1354" s="525"/>
      <c r="T1354" s="525"/>
      <c r="U1354" s="525"/>
      <c r="V1354" s="525"/>
      <c r="W1354" s="525"/>
      <c r="X1354" s="525"/>
      <c r="Y1354" s="526"/>
      <c r="Z1354" s="526"/>
      <c r="AA1354" s="526"/>
      <c r="AB1354" s="526"/>
      <c r="AC1354" s="526"/>
      <c r="AD1354" s="21"/>
      <c r="AE1354" s="21"/>
      <c r="AF1354" s="21"/>
      <c r="AG1354" s="21"/>
      <c r="AH1354" s="21"/>
      <c r="AI1354" s="21"/>
      <c r="AJ1354" s="22"/>
      <c r="AK1354" s="474"/>
      <c r="AL1354" s="468"/>
      <c r="AM1354" s="468"/>
      <c r="AN1354" s="468"/>
      <c r="AO1354" s="468"/>
      <c r="AP1354" s="469"/>
    </row>
    <row r="1355" spans="2:42" ht="19.5" customHeight="1">
      <c r="B1355" s="540" t="s">
        <v>2</v>
      </c>
      <c r="C1355" s="541"/>
      <c r="D1355" s="541"/>
      <c r="E1355" s="71"/>
      <c r="F1355" s="66"/>
      <c r="G1355" s="66"/>
      <c r="H1355" s="66"/>
      <c r="I1355" s="66"/>
      <c r="J1355" s="66"/>
      <c r="K1355" s="66"/>
      <c r="L1355" s="67"/>
      <c r="M1355" s="542" t="s">
        <v>51</v>
      </c>
      <c r="N1355" s="543"/>
      <c r="O1355" s="543"/>
      <c r="P1355" s="543"/>
      <c r="Q1355" s="544"/>
      <c r="R1355" s="545"/>
      <c r="S1355" s="545"/>
      <c r="T1355" s="545"/>
      <c r="U1355" s="545"/>
      <c r="V1355" s="545"/>
      <c r="W1355" s="545"/>
      <c r="X1355" s="545"/>
      <c r="Y1355" s="546"/>
      <c r="Z1355" s="546"/>
      <c r="AA1355" s="546"/>
      <c r="AB1355" s="546"/>
      <c r="AC1355" s="546"/>
      <c r="AD1355" s="23"/>
      <c r="AE1355" s="23"/>
      <c r="AF1355" s="23"/>
      <c r="AG1355" s="23"/>
      <c r="AH1355" s="23"/>
      <c r="AI1355" s="23"/>
      <c r="AJ1355" s="24"/>
      <c r="AK1355" s="547"/>
      <c r="AL1355" s="527"/>
      <c r="AM1355" s="527"/>
      <c r="AN1355" s="527"/>
      <c r="AO1355" s="527"/>
      <c r="AP1355" s="528"/>
    </row>
    <row r="1356" spans="2:42" ht="12" customHeight="1">
      <c r="B1356" s="68" t="s">
        <v>17</v>
      </c>
      <c r="C1356" s="81"/>
      <c r="D1356" s="81"/>
      <c r="E1356" s="81"/>
      <c r="F1356" s="81"/>
      <c r="G1356" s="81"/>
      <c r="H1356" s="81"/>
      <c r="I1356" s="81"/>
      <c r="J1356" s="81"/>
      <c r="K1356" s="81"/>
      <c r="L1356" s="81"/>
      <c r="M1356" s="81"/>
      <c r="N1356" s="81"/>
      <c r="O1356" s="81"/>
      <c r="P1356" s="81"/>
      <c r="Q1356" s="81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69"/>
      <c r="AD1356" s="9"/>
      <c r="AE1356" s="86"/>
      <c r="AF1356" s="86"/>
      <c r="AG1356" s="86"/>
      <c r="AH1356" s="86"/>
      <c r="AI1356" s="86"/>
      <c r="AJ1356" s="86"/>
      <c r="AK1356" s="86"/>
      <c r="AL1356" s="86"/>
      <c r="AM1356" s="86"/>
      <c r="AN1356" s="86"/>
      <c r="AO1356" s="86"/>
      <c r="AP1356" s="215"/>
    </row>
    <row r="1357" spans="2:42" ht="12" customHeight="1">
      <c r="B1357" s="11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12"/>
      <c r="AD1357" s="11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216"/>
    </row>
    <row r="1358" spans="2:42" ht="12" customHeight="1">
      <c r="B1358" s="1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12"/>
      <c r="AD1358" s="11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216"/>
    </row>
    <row r="1359" spans="2:42" ht="12" customHeight="1">
      <c r="B1359" s="11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12"/>
      <c r="AD1359" s="11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216"/>
    </row>
    <row r="1360" spans="2:42" ht="12" customHeight="1">
      <c r="B1360" s="1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  <c r="U1360" s="31"/>
      <c r="V1360" s="31"/>
      <c r="W1360" s="31"/>
      <c r="X1360" s="31"/>
      <c r="Y1360" s="31"/>
      <c r="Z1360" s="31"/>
      <c r="AA1360" s="31"/>
      <c r="AB1360" s="31"/>
      <c r="AC1360" s="12"/>
      <c r="AD1360" s="11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216"/>
    </row>
    <row r="1361" spans="2:42" ht="12" customHeight="1">
      <c r="B1361" s="11"/>
      <c r="C1361" s="33"/>
      <c r="D1361" s="33"/>
      <c r="E1361" s="33"/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  <c r="R1361" s="33"/>
      <c r="S1361" s="33"/>
      <c r="T1361" s="33"/>
      <c r="U1361" s="33"/>
      <c r="V1361" s="33"/>
      <c r="W1361" s="33"/>
      <c r="X1361" s="33"/>
      <c r="Y1361" s="33"/>
      <c r="Z1361" s="33"/>
      <c r="AA1361" s="33"/>
      <c r="AB1361" s="33"/>
      <c r="AC1361" s="12"/>
      <c r="AD1361" s="11"/>
      <c r="AE1361" s="4"/>
      <c r="AF1361" s="4"/>
      <c r="AG1361" s="4"/>
      <c r="AH1361" s="4"/>
      <c r="AI1361" s="4"/>
      <c r="AO1361" s="4"/>
      <c r="AP1361" s="216"/>
    </row>
    <row r="1362" spans="2:42" ht="12" customHeight="1">
      <c r="B1362" s="11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12"/>
      <c r="AD1362" s="11"/>
      <c r="AE1362" s="4"/>
      <c r="AF1362" s="4"/>
      <c r="AG1362" s="4"/>
      <c r="AH1362" s="4"/>
      <c r="AI1362" s="4"/>
      <c r="AO1362" s="4"/>
      <c r="AP1362" s="216"/>
    </row>
    <row r="1363" spans="2:42" ht="10.5">
      <c r="B1363" s="10"/>
      <c r="C1363" s="128"/>
      <c r="D1363" s="128"/>
      <c r="E1363" s="128"/>
      <c r="F1363" s="128"/>
      <c r="G1363" s="128"/>
      <c r="H1363" s="128"/>
      <c r="I1363" s="128"/>
      <c r="J1363" s="128"/>
      <c r="K1363" s="128"/>
      <c r="L1363" s="128"/>
      <c r="M1363" s="128"/>
      <c r="N1363" s="128"/>
      <c r="O1363" s="128"/>
      <c r="P1363" s="128"/>
      <c r="Q1363" s="128"/>
      <c r="R1363" s="128"/>
      <c r="S1363" s="128"/>
      <c r="T1363" s="128"/>
      <c r="U1363" s="128"/>
      <c r="V1363" s="128"/>
      <c r="W1363" s="128"/>
      <c r="X1363" s="128"/>
      <c r="Y1363" s="128"/>
      <c r="Z1363" s="128"/>
      <c r="AA1363" s="128"/>
      <c r="AB1363" s="128"/>
      <c r="AC1363" s="129"/>
      <c r="AD1363" s="11"/>
      <c r="AE1363" s="4"/>
      <c r="AF1363" s="4"/>
      <c r="AG1363" s="4"/>
      <c r="AH1363" s="4"/>
      <c r="AI1363" s="4"/>
      <c r="AO1363" s="209"/>
      <c r="AP1363" s="217"/>
    </row>
    <row r="1364" spans="2:42" ht="10.5">
      <c r="B1364" s="557" t="s">
        <v>33</v>
      </c>
      <c r="C1364" s="449"/>
      <c r="D1364" s="558"/>
      <c r="E1364" s="558"/>
      <c r="F1364" s="558"/>
      <c r="G1364" s="449" t="s">
        <v>34</v>
      </c>
      <c r="H1364" s="449"/>
      <c r="I1364" s="449"/>
      <c r="J1364" s="449" t="s">
        <v>34</v>
      </c>
      <c r="K1364" s="449"/>
      <c r="L1364" s="449"/>
      <c r="M1364" s="449" t="s">
        <v>35</v>
      </c>
      <c r="N1364" s="449"/>
      <c r="O1364" s="449"/>
      <c r="P1364" s="449"/>
      <c r="Q1364" s="449"/>
      <c r="R1364" s="449"/>
      <c r="S1364" s="449"/>
      <c r="T1364" s="449"/>
      <c r="U1364" s="449"/>
      <c r="V1364" s="449" t="s">
        <v>36</v>
      </c>
      <c r="W1364" s="449"/>
      <c r="X1364" s="449"/>
      <c r="Y1364" s="449" t="s">
        <v>37</v>
      </c>
      <c r="Z1364" s="449"/>
      <c r="AA1364" s="449"/>
      <c r="AB1364" s="449" t="s">
        <v>38</v>
      </c>
      <c r="AC1364" s="449"/>
      <c r="AD1364" s="449"/>
      <c r="AE1364" s="449" t="s">
        <v>39</v>
      </c>
      <c r="AF1364" s="449"/>
      <c r="AG1364" s="449"/>
      <c r="AH1364" s="449" t="s">
        <v>41</v>
      </c>
      <c r="AI1364" s="449"/>
      <c r="AJ1364" s="449"/>
      <c r="AK1364" s="449" t="s">
        <v>40</v>
      </c>
      <c r="AL1364" s="449"/>
      <c r="AM1364" s="449"/>
      <c r="AN1364" s="449" t="s">
        <v>66</v>
      </c>
      <c r="AO1364" s="449"/>
      <c r="AP1364" s="452"/>
    </row>
    <row r="1365" spans="2:42" ht="10.5">
      <c r="B1365" s="9"/>
      <c r="C1365" s="87"/>
      <c r="D1365" s="9"/>
      <c r="E1365" s="86"/>
      <c r="F1365" s="87"/>
      <c r="G1365" s="9"/>
      <c r="H1365" s="86"/>
      <c r="I1365" s="87"/>
      <c r="J1365" s="9"/>
      <c r="K1365" s="86"/>
      <c r="L1365" s="87"/>
      <c r="M1365" s="9"/>
      <c r="N1365" s="86"/>
      <c r="O1365" s="87"/>
      <c r="P1365" s="9"/>
      <c r="Q1365" s="86"/>
      <c r="R1365" s="87"/>
      <c r="S1365" s="9"/>
      <c r="T1365" s="86"/>
      <c r="U1365" s="87"/>
      <c r="V1365" s="9"/>
      <c r="W1365" s="86"/>
      <c r="X1365" s="87"/>
      <c r="Y1365" s="9"/>
      <c r="Z1365" s="86"/>
      <c r="AA1365" s="87"/>
      <c r="AB1365" s="9"/>
      <c r="AC1365" s="86"/>
      <c r="AD1365" s="87"/>
      <c r="AE1365" s="9"/>
      <c r="AF1365" s="86"/>
      <c r="AG1365" s="87"/>
      <c r="AH1365" s="9"/>
      <c r="AI1365" s="86"/>
      <c r="AJ1365" s="87"/>
      <c r="AK1365" s="9"/>
      <c r="AL1365" s="86"/>
      <c r="AM1365" s="87"/>
      <c r="AN1365" s="453">
        <f>AN1308+1</f>
        <v>24</v>
      </c>
      <c r="AO1365" s="454"/>
      <c r="AP1365" s="455"/>
    </row>
    <row r="1366" spans="2:42" ht="10.5">
      <c r="B1366" s="11"/>
      <c r="C1366" s="12"/>
      <c r="D1366" s="11"/>
      <c r="E1366" s="4"/>
      <c r="F1366" s="12"/>
      <c r="G1366" s="11"/>
      <c r="H1366" s="4"/>
      <c r="I1366" s="12"/>
      <c r="J1366" s="11"/>
      <c r="K1366" s="4"/>
      <c r="L1366" s="12"/>
      <c r="M1366" s="11"/>
      <c r="N1366" s="4"/>
      <c r="O1366" s="12"/>
      <c r="P1366" s="11"/>
      <c r="Q1366" s="4"/>
      <c r="R1366" s="12"/>
      <c r="S1366" s="11"/>
      <c r="T1366" s="4"/>
      <c r="U1366" s="12"/>
      <c r="V1366" s="11"/>
      <c r="W1366" s="4"/>
      <c r="X1366" s="12"/>
      <c r="Y1366" s="11"/>
      <c r="Z1366" s="4"/>
      <c r="AA1366" s="12"/>
      <c r="AB1366" s="11"/>
      <c r="AC1366" s="4"/>
      <c r="AD1366" s="12"/>
      <c r="AE1366" s="11"/>
      <c r="AF1366" s="4"/>
      <c r="AG1366" s="12"/>
      <c r="AH1366" s="11"/>
      <c r="AI1366" s="4"/>
      <c r="AJ1366" s="12"/>
      <c r="AK1366" s="11"/>
      <c r="AL1366" s="4"/>
      <c r="AM1366" s="12"/>
      <c r="AN1366" s="456"/>
      <c r="AO1366" s="457"/>
      <c r="AP1366" s="458"/>
    </row>
    <row r="1367" spans="2:42" ht="10.5">
      <c r="B1367" s="11"/>
      <c r="C1367" s="12"/>
      <c r="D1367" s="11"/>
      <c r="E1367" s="4"/>
      <c r="F1367" s="12"/>
      <c r="G1367" s="11"/>
      <c r="H1367" s="4"/>
      <c r="I1367" s="12"/>
      <c r="J1367" s="11"/>
      <c r="K1367" s="4"/>
      <c r="L1367" s="12"/>
      <c r="M1367" s="11"/>
      <c r="N1367" s="4"/>
      <c r="O1367" s="12"/>
      <c r="P1367" s="11"/>
      <c r="Q1367" s="4"/>
      <c r="R1367" s="12"/>
      <c r="S1367" s="11"/>
      <c r="T1367" s="4"/>
      <c r="U1367" s="12"/>
      <c r="V1367" s="11"/>
      <c r="W1367" s="4"/>
      <c r="X1367" s="12"/>
      <c r="Y1367" s="11"/>
      <c r="Z1367" s="4"/>
      <c r="AA1367" s="12"/>
      <c r="AB1367" s="11"/>
      <c r="AC1367" s="4"/>
      <c r="AD1367" s="12"/>
      <c r="AE1367" s="11"/>
      <c r="AF1367" s="4"/>
      <c r="AG1367" s="12"/>
      <c r="AH1367" s="11"/>
      <c r="AI1367" s="4"/>
      <c r="AJ1367" s="12"/>
      <c r="AK1367" s="11"/>
      <c r="AL1367" s="4"/>
      <c r="AM1367" s="12"/>
      <c r="AN1367" s="456"/>
      <c r="AO1367" s="457"/>
      <c r="AP1367" s="458"/>
    </row>
    <row r="1368" spans="2:42" ht="10.5">
      <c r="B1368" s="10"/>
      <c r="C1368" s="129"/>
      <c r="D1368" s="10"/>
      <c r="E1368" s="128"/>
      <c r="F1368" s="129"/>
      <c r="G1368" s="10"/>
      <c r="H1368" s="128"/>
      <c r="I1368" s="129"/>
      <c r="J1368" s="10"/>
      <c r="K1368" s="128"/>
      <c r="L1368" s="129"/>
      <c r="M1368" s="10"/>
      <c r="N1368" s="128"/>
      <c r="O1368" s="129"/>
      <c r="P1368" s="10"/>
      <c r="Q1368" s="128"/>
      <c r="R1368" s="129"/>
      <c r="S1368" s="10"/>
      <c r="T1368" s="128"/>
      <c r="U1368" s="129"/>
      <c r="V1368" s="10"/>
      <c r="W1368" s="128"/>
      <c r="X1368" s="129"/>
      <c r="Y1368" s="10"/>
      <c r="Z1368" s="128"/>
      <c r="AA1368" s="129"/>
      <c r="AB1368" s="10"/>
      <c r="AC1368" s="128"/>
      <c r="AD1368" s="129"/>
      <c r="AE1368" s="10"/>
      <c r="AF1368" s="128"/>
      <c r="AG1368" s="129"/>
      <c r="AH1368" s="10"/>
      <c r="AI1368" s="128"/>
      <c r="AJ1368" s="129"/>
      <c r="AK1368" s="10"/>
      <c r="AL1368" s="128"/>
      <c r="AM1368" s="129"/>
      <c r="AN1368" s="459"/>
      <c r="AO1368" s="460"/>
      <c r="AP1368" s="461"/>
    </row>
    <row r="1369" ht="12" customHeight="1"/>
    <row r="1370" spans="2:42" ht="12" customHeight="1">
      <c r="B1370" s="1" t="str">
        <f>+"-kwd-"&amp;E1381&amp;G1381&amp;I1381&amp;K1381&amp;M1381&amp;O1381&amp;Q1381&amp;"-"&amp;V1381&amp;X1381&amp;Z1381&amp;AB1381&amp;AD1381&amp;","&amp;U1373&amp;W1373&amp;Y1373&amp;AA1373&amp;AC1373&amp;AE1373&amp;AG1373&amp;","&amp;V1382&amp;","&amp;Y1396</f>
        <v>-kwd--,1234567,,0</v>
      </c>
      <c r="AJ1370" s="25" t="s">
        <v>67</v>
      </c>
      <c r="AK1370" s="26"/>
      <c r="AL1370" s="26"/>
      <c r="AM1370" s="26"/>
      <c r="AN1370" s="26"/>
      <c r="AO1370" s="26"/>
      <c r="AP1370" s="27"/>
    </row>
    <row r="1371" spans="36:42" ht="12" customHeight="1">
      <c r="AJ1371" s="487" t="s">
        <v>208</v>
      </c>
      <c r="AK1371" s="13"/>
      <c r="AL1371" s="13"/>
      <c r="AM1371" s="13"/>
      <c r="AN1371" s="13"/>
      <c r="AO1371" s="13"/>
      <c r="AP1371" s="28"/>
    </row>
    <row r="1372" spans="4:42" ht="12" customHeight="1" thickBot="1">
      <c r="D1372" s="607" t="s">
        <v>25</v>
      </c>
      <c r="E1372" s="607"/>
      <c r="F1372" s="607"/>
      <c r="G1372" s="607"/>
      <c r="H1372" s="607"/>
      <c r="I1372" s="607"/>
      <c r="J1372" s="607"/>
      <c r="K1372" s="607"/>
      <c r="L1372" s="607"/>
      <c r="AJ1372" s="488"/>
      <c r="AK1372" s="29"/>
      <c r="AL1372" s="29"/>
      <c r="AM1372" s="29"/>
      <c r="AN1372" s="29"/>
      <c r="AO1372" s="29"/>
      <c r="AP1372" s="30"/>
    </row>
    <row r="1373" spans="4:42" ht="21" customHeight="1" thickBot="1" thickTop="1">
      <c r="D1373" s="608"/>
      <c r="E1373" s="608"/>
      <c r="F1373" s="608"/>
      <c r="G1373" s="608"/>
      <c r="H1373" s="608"/>
      <c r="I1373" s="608"/>
      <c r="J1373" s="608"/>
      <c r="K1373" s="608"/>
      <c r="L1373" s="608"/>
      <c r="Q1373" s="609" t="s">
        <v>254</v>
      </c>
      <c r="R1373" s="610"/>
      <c r="S1373" s="610"/>
      <c r="T1373" s="611"/>
      <c r="U1373" s="612" t="str">
        <f>IF('基本情報入力欄'!$D$15="","",MID('基本情報入力欄'!$D$15,1,1))</f>
        <v>1</v>
      </c>
      <c r="V1373" s="600"/>
      <c r="W1373" s="599" t="str">
        <f>IF('基本情報入力欄'!$D$15="","",MID('基本情報入力欄'!$D$15,2,1))</f>
        <v>2</v>
      </c>
      <c r="X1373" s="600"/>
      <c r="Y1373" s="599" t="str">
        <f>IF('基本情報入力欄'!$D$15="","",MID('基本情報入力欄'!$D$15,3,1))</f>
        <v>3</v>
      </c>
      <c r="Z1373" s="600"/>
      <c r="AA1373" s="599" t="str">
        <f>IF('基本情報入力欄'!$D$15="","",MID('基本情報入力欄'!$D$15,4,1))</f>
        <v>4</v>
      </c>
      <c r="AB1373" s="600"/>
      <c r="AC1373" s="599" t="str">
        <f>IF('基本情報入力欄'!$D$15="","",MID('基本情報入力欄'!$D$15,5,1))</f>
        <v>5</v>
      </c>
      <c r="AD1373" s="600"/>
      <c r="AE1373" s="599" t="str">
        <f>IF('基本情報入力欄'!$D$15="","",MID('基本情報入力欄'!$D$15,6,1))</f>
        <v>6</v>
      </c>
      <c r="AF1373" s="600"/>
      <c r="AG1373" s="599" t="str">
        <f>IF('基本情報入力欄'!$D$15="","",MID('基本情報入力欄'!$D$15,7,1))</f>
        <v>7</v>
      </c>
      <c r="AH1373" s="643"/>
      <c r="AI1373" s="75" t="s">
        <v>15</v>
      </c>
      <c r="AJ1373" s="254"/>
      <c r="AK1373" s="254"/>
      <c r="AL1373" s="7"/>
      <c r="AM1373" s="535">
        <f>'基本情報入力欄'!$D$12</f>
        <v>42551</v>
      </c>
      <c r="AN1373" s="536"/>
      <c r="AO1373" s="536"/>
      <c r="AP1373" s="537"/>
    </row>
    <row r="1374" spans="2:42" ht="13.5" customHeight="1" thickTop="1">
      <c r="B1374" s="604" t="s">
        <v>110</v>
      </c>
      <c r="C1374" s="604"/>
      <c r="D1374" s="604"/>
      <c r="E1374" s="604"/>
      <c r="F1374" s="604"/>
      <c r="G1374" s="604"/>
      <c r="H1374" s="604"/>
      <c r="I1374" s="604"/>
      <c r="J1374" s="604"/>
      <c r="K1374" s="604"/>
      <c r="L1374" s="604"/>
      <c r="M1374" s="604"/>
      <c r="N1374" s="604"/>
      <c r="O1374" s="604"/>
      <c r="Q1374" s="605" t="s">
        <v>8</v>
      </c>
      <c r="R1374" s="606"/>
      <c r="S1374" s="606"/>
      <c r="T1374" s="5"/>
      <c r="U1374" s="200" t="str">
        <f>IF('基本情報入力欄'!$D$16="","",'基本情報入力欄'!$D$16)</f>
        <v>332-0012</v>
      </c>
      <c r="V1374" s="200"/>
      <c r="W1374" s="200"/>
      <c r="X1374" s="200"/>
      <c r="Y1374" s="200"/>
      <c r="Z1374" s="200"/>
      <c r="AA1374" s="200"/>
      <c r="AB1374" s="200"/>
      <c r="AC1374" s="200"/>
      <c r="AD1374" s="200"/>
      <c r="AE1374" s="200"/>
      <c r="AF1374" s="200"/>
      <c r="AG1374" s="200"/>
      <c r="AH1374" s="200"/>
      <c r="AI1374" s="200"/>
      <c r="AJ1374" s="200"/>
      <c r="AK1374" s="200"/>
      <c r="AL1374" s="200"/>
      <c r="AM1374" s="200"/>
      <c r="AN1374" s="200"/>
      <c r="AO1374" s="200"/>
      <c r="AP1374" s="202"/>
    </row>
    <row r="1375" spans="2:42" ht="12" customHeight="1">
      <c r="B1375" s="604"/>
      <c r="C1375" s="604"/>
      <c r="D1375" s="604"/>
      <c r="E1375" s="604"/>
      <c r="F1375" s="604"/>
      <c r="G1375" s="604"/>
      <c r="H1375" s="604"/>
      <c r="I1375" s="604"/>
      <c r="J1375" s="604"/>
      <c r="K1375" s="604"/>
      <c r="L1375" s="604"/>
      <c r="M1375" s="604"/>
      <c r="N1375" s="604"/>
      <c r="O1375" s="604"/>
      <c r="Q1375" s="450" t="s">
        <v>9</v>
      </c>
      <c r="R1375" s="451"/>
      <c r="S1375" s="451"/>
      <c r="T1375" s="4"/>
      <c r="U1375" s="201" t="str">
        <f>IF('基本情報入力欄'!$D$17="","",'基本情報入力欄'!$D$17)</f>
        <v>埼玉県川口市本町４－１１－６</v>
      </c>
      <c r="V1375" s="201"/>
      <c r="W1375" s="201"/>
      <c r="X1375" s="201"/>
      <c r="Y1375" s="201"/>
      <c r="Z1375" s="201"/>
      <c r="AA1375" s="201"/>
      <c r="AB1375" s="201"/>
      <c r="AC1375" s="201"/>
      <c r="AD1375" s="201"/>
      <c r="AE1375" s="201"/>
      <c r="AF1375" s="201"/>
      <c r="AG1375" s="201"/>
      <c r="AH1375" s="201"/>
      <c r="AI1375" s="201"/>
      <c r="AJ1375" s="201"/>
      <c r="AK1375" s="201"/>
      <c r="AL1375" s="201"/>
      <c r="AM1375" s="201"/>
      <c r="AN1375" s="201"/>
      <c r="AO1375" s="201"/>
      <c r="AP1375" s="203"/>
    </row>
    <row r="1376" spans="17:42" ht="12" customHeight="1">
      <c r="Q1376" s="450" t="s">
        <v>10</v>
      </c>
      <c r="R1376" s="451"/>
      <c r="S1376" s="451"/>
      <c r="T1376" s="4"/>
      <c r="U1376" s="293" t="str">
        <f>IF('基本情報入力欄'!$D$18="","",'基本情報入力欄'!$D$18)</f>
        <v>川口土木建築工業株式会社</v>
      </c>
      <c r="V1376" s="293"/>
      <c r="W1376" s="293"/>
      <c r="X1376" s="293"/>
      <c r="Y1376" s="293"/>
      <c r="Z1376" s="293"/>
      <c r="AA1376" s="293"/>
      <c r="AB1376" s="293"/>
      <c r="AC1376" s="293"/>
      <c r="AD1376" s="293"/>
      <c r="AE1376" s="293"/>
      <c r="AF1376" s="293"/>
      <c r="AG1376" s="293"/>
      <c r="AH1376" s="293"/>
      <c r="AI1376" s="293"/>
      <c r="AJ1376" s="293"/>
      <c r="AK1376" s="293"/>
      <c r="AL1376" s="293"/>
      <c r="AM1376" s="293"/>
      <c r="AN1376" s="201" t="s">
        <v>137</v>
      </c>
      <c r="AO1376" s="201"/>
      <c r="AP1376" s="203"/>
    </row>
    <row r="1377" spans="17:42" ht="12" customHeight="1">
      <c r="Q1377" s="450"/>
      <c r="R1377" s="451"/>
      <c r="S1377" s="451"/>
      <c r="T1377" s="4"/>
      <c r="U1377" s="293"/>
      <c r="V1377" s="293"/>
      <c r="W1377" s="293"/>
      <c r="X1377" s="293"/>
      <c r="Y1377" s="293"/>
      <c r="Z1377" s="293"/>
      <c r="AA1377" s="293"/>
      <c r="AB1377" s="293"/>
      <c r="AC1377" s="293"/>
      <c r="AD1377" s="293"/>
      <c r="AE1377" s="293"/>
      <c r="AF1377" s="293"/>
      <c r="AG1377" s="293"/>
      <c r="AH1377" s="293"/>
      <c r="AI1377" s="293"/>
      <c r="AJ1377" s="293"/>
      <c r="AK1377" s="293"/>
      <c r="AL1377" s="293"/>
      <c r="AM1377" s="293"/>
      <c r="AN1377" s="201"/>
      <c r="AO1377" s="201"/>
      <c r="AP1377" s="203"/>
    </row>
    <row r="1378" spans="2:42" ht="12" customHeight="1">
      <c r="B1378" s="91" t="s">
        <v>26</v>
      </c>
      <c r="Q1378" s="450" t="s">
        <v>11</v>
      </c>
      <c r="R1378" s="451"/>
      <c r="S1378" s="451"/>
      <c r="T1378" s="4"/>
      <c r="U1378" s="201" t="str">
        <f>IF('基本情報入力欄'!$D$19="","",'基本情報入力欄'!$D$19)</f>
        <v>代表太郎</v>
      </c>
      <c r="V1378" s="201"/>
      <c r="W1378" s="201"/>
      <c r="X1378" s="201"/>
      <c r="Y1378" s="201"/>
      <c r="Z1378" s="201"/>
      <c r="AA1378" s="201"/>
      <c r="AB1378" s="201"/>
      <c r="AC1378" s="201"/>
      <c r="AD1378" s="201"/>
      <c r="AE1378" s="201"/>
      <c r="AF1378" s="201"/>
      <c r="AG1378" s="201"/>
      <c r="AH1378" s="201"/>
      <c r="AI1378" s="201"/>
      <c r="AJ1378" s="201"/>
      <c r="AK1378" s="201"/>
      <c r="AL1378" s="201"/>
      <c r="AM1378" s="201"/>
      <c r="AN1378" s="201"/>
      <c r="AO1378" s="201"/>
      <c r="AP1378" s="203"/>
    </row>
    <row r="1379" spans="17:42" ht="12" customHeight="1">
      <c r="Q1379" s="450" t="s">
        <v>13</v>
      </c>
      <c r="R1379" s="451"/>
      <c r="S1379" s="451"/>
      <c r="T1379" s="4"/>
      <c r="U1379" s="201" t="str">
        <f>IF('基本情報入力欄'!$D$20="","",'基本情報入力欄'!$D$20)</f>
        <v>048-224-5111</v>
      </c>
      <c r="V1379" s="201"/>
      <c r="W1379" s="201"/>
      <c r="X1379" s="201"/>
      <c r="Y1379" s="201"/>
      <c r="Z1379" s="201"/>
      <c r="AA1379" s="489" t="s">
        <v>14</v>
      </c>
      <c r="AB1379" s="489"/>
      <c r="AC1379" s="489"/>
      <c r="AD1379" s="201"/>
      <c r="AE1379" s="201" t="str">
        <f>IF('基本情報入力欄'!$D$21="","",'基本情報入力欄'!$D$21)</f>
        <v>048-224-5118</v>
      </c>
      <c r="AF1379" s="201"/>
      <c r="AG1379" s="201"/>
      <c r="AH1379" s="201"/>
      <c r="AI1379" s="201"/>
      <c r="AJ1379" s="201"/>
      <c r="AK1379" s="201"/>
      <c r="AL1379" s="201"/>
      <c r="AM1379" s="201"/>
      <c r="AN1379" s="201"/>
      <c r="AO1379" s="201"/>
      <c r="AP1379" s="203"/>
    </row>
    <row r="1380" spans="2:42" ht="12" customHeight="1" thickBot="1">
      <c r="B1380" s="649" t="s">
        <v>261</v>
      </c>
      <c r="C1380" s="649"/>
      <c r="Q1380" s="450"/>
      <c r="R1380" s="451"/>
      <c r="S1380" s="451"/>
      <c r="T1380" s="4"/>
      <c r="U1380" s="201"/>
      <c r="V1380" s="201"/>
      <c r="W1380" s="201"/>
      <c r="X1380" s="201"/>
      <c r="Y1380" s="201"/>
      <c r="Z1380" s="201"/>
      <c r="AA1380" s="201"/>
      <c r="AB1380" s="201"/>
      <c r="AC1380" s="201"/>
      <c r="AD1380" s="201"/>
      <c r="AE1380" s="201"/>
      <c r="AF1380" s="201"/>
      <c r="AG1380" s="201"/>
      <c r="AH1380" s="201"/>
      <c r="AI1380" s="201"/>
      <c r="AJ1380" s="201"/>
      <c r="AK1380" s="201"/>
      <c r="AL1380" s="201"/>
      <c r="AM1380" s="201"/>
      <c r="AN1380" s="440" t="s">
        <v>210</v>
      </c>
      <c r="AO1380" s="440"/>
      <c r="AP1380" s="441"/>
    </row>
    <row r="1381" spans="2:42" ht="17.25" customHeight="1" thickTop="1">
      <c r="B1381" s="268">
        <f>IF('請求入力欄'!$D1379="","",MID('請求入力欄'!$D1379,1,1))</f>
      </c>
      <c r="C1381" s="269">
        <f>IF('請求入力欄'!$D1379="","",MID('請求入力欄'!$D1379,2,1))</f>
      </c>
      <c r="D1381" s="270">
        <f>IF('請求入力欄'!$D1379="","",MID('請求入力欄'!$D1379,3,1))</f>
      </c>
      <c r="E1381" s="603">
        <f>IF('請求入力欄'!$D1379="","",MID('請求入力欄'!$D1379,4,1))</f>
      </c>
      <c r="F1381" s="603"/>
      <c r="G1381" s="603">
        <f>IF('請求入力欄'!$D1379="","",MID('請求入力欄'!$D1379,5,1))</f>
      </c>
      <c r="H1381" s="603"/>
      <c r="I1381" s="603">
        <f>IF('請求入力欄'!$D1379="","",MID('請求入力欄'!$D1379,6,1))</f>
      </c>
      <c r="J1381" s="603"/>
      <c r="K1381" s="603">
        <f>IF('請求入力欄'!$D1379="","",MID('請求入力欄'!$D1379,7,1))</f>
      </c>
      <c r="L1381" s="603"/>
      <c r="M1381" s="603">
        <f>IF('請求入力欄'!$D1379="","",MID('請求入力欄'!$D1379,8,1))</f>
      </c>
      <c r="N1381" s="603"/>
      <c r="O1381" s="603">
        <f>IF('請求入力欄'!$D1379="","",MID('請求入力欄'!$D1379,9,1))</f>
      </c>
      <c r="P1381" s="603"/>
      <c r="Q1381" s="475">
        <f>IF('請求入力欄'!$D1379="","",MID('請求入力欄'!$D1379,10,1))</f>
      </c>
      <c r="R1381" s="476"/>
      <c r="S1381" s="92" t="s">
        <v>4</v>
      </c>
      <c r="T1381" s="131"/>
      <c r="U1381" s="49"/>
      <c r="V1381" s="516">
        <f>IF('請求入力欄'!$D1381="","",MID('請求入力欄'!$K1381,1,1))</f>
      </c>
      <c r="W1381" s="517"/>
      <c r="X1381" s="517">
        <f>IF('請求入力欄'!$D1381="","",MID('請求入力欄'!$K1381,2,1))</f>
      </c>
      <c r="Y1381" s="517"/>
      <c r="Z1381" s="517">
        <f>IF('請求入力欄'!$D1381="","",MID('請求入力欄'!$K1381,3,1))</f>
      </c>
      <c r="AA1381" s="517"/>
      <c r="AB1381" s="517">
        <f>IF('請求入力欄'!$D1381="","",MID('請求入力欄'!$K1381,4,1))</f>
      </c>
      <c r="AC1381" s="517"/>
      <c r="AD1381" s="517">
        <f>IF('請求入力欄'!$D1381="","",MID('請求入力欄'!$K1381,5,1))</f>
      </c>
      <c r="AE1381" s="518"/>
      <c r="AF1381" s="519" t="s">
        <v>0</v>
      </c>
      <c r="AG1381" s="520"/>
      <c r="AH1381" s="520"/>
      <c r="AI1381" s="521"/>
      <c r="AJ1381" s="462">
        <f>'請求入力欄'!O1406</f>
        <v>0</v>
      </c>
      <c r="AK1381" s="463"/>
      <c r="AL1381" s="463"/>
      <c r="AM1381" s="463"/>
      <c r="AN1381" s="463"/>
      <c r="AO1381" s="463"/>
      <c r="AP1381" s="464"/>
    </row>
    <row r="1382" spans="2:42" ht="17.25" customHeight="1">
      <c r="B1382" s="36" t="s">
        <v>5</v>
      </c>
      <c r="C1382" s="477">
        <f>'請求入力欄'!D1380</f>
        <v>0</v>
      </c>
      <c r="D1382" s="477"/>
      <c r="E1382" s="477"/>
      <c r="F1382" s="477"/>
      <c r="G1382" s="477"/>
      <c r="H1382" s="477"/>
      <c r="I1382" s="477"/>
      <c r="J1382" s="477"/>
      <c r="K1382" s="477"/>
      <c r="L1382" s="477"/>
      <c r="M1382" s="477"/>
      <c r="N1382" s="477"/>
      <c r="O1382" s="477"/>
      <c r="P1382" s="477"/>
      <c r="Q1382" s="477"/>
      <c r="R1382" s="478"/>
      <c r="S1382" s="481" t="s">
        <v>211</v>
      </c>
      <c r="T1382" s="482"/>
      <c r="U1382" s="483"/>
      <c r="V1382" s="638">
        <f>IF('請求入力欄'!D1382=0,"",'請求入力欄'!D1382)</f>
      </c>
      <c r="W1382" s="638"/>
      <c r="X1382" s="638"/>
      <c r="Y1382" s="638"/>
      <c r="Z1382" s="638"/>
      <c r="AA1382" s="638"/>
      <c r="AB1382" s="638"/>
      <c r="AC1382" s="638"/>
      <c r="AD1382" s="638"/>
      <c r="AE1382" s="639"/>
      <c r="AF1382" s="522" t="s">
        <v>1</v>
      </c>
      <c r="AG1382" s="523"/>
      <c r="AH1382" s="523"/>
      <c r="AI1382" s="524"/>
      <c r="AJ1382" s="501">
        <f>'請求入力欄'!D1393</f>
        <v>0</v>
      </c>
      <c r="AK1382" s="502"/>
      <c r="AL1382" s="502"/>
      <c r="AM1382" s="502"/>
      <c r="AN1382" s="502"/>
      <c r="AO1382" s="502"/>
      <c r="AP1382" s="503"/>
    </row>
    <row r="1383" spans="2:42" ht="10.5" customHeight="1">
      <c r="B1383" s="37"/>
      <c r="C1383" s="479"/>
      <c r="D1383" s="479"/>
      <c r="E1383" s="479"/>
      <c r="F1383" s="479"/>
      <c r="G1383" s="479"/>
      <c r="H1383" s="479"/>
      <c r="I1383" s="479"/>
      <c r="J1383" s="479"/>
      <c r="K1383" s="479"/>
      <c r="L1383" s="479"/>
      <c r="M1383" s="479"/>
      <c r="N1383" s="479"/>
      <c r="O1383" s="479"/>
      <c r="P1383" s="479"/>
      <c r="Q1383" s="479"/>
      <c r="R1383" s="480"/>
      <c r="S1383" s="484"/>
      <c r="T1383" s="485"/>
      <c r="U1383" s="486"/>
      <c r="V1383" s="640"/>
      <c r="W1383" s="640"/>
      <c r="X1383" s="640"/>
      <c r="Y1383" s="640"/>
      <c r="Z1383" s="640"/>
      <c r="AA1383" s="640"/>
      <c r="AB1383" s="640"/>
      <c r="AC1383" s="640"/>
      <c r="AD1383" s="640"/>
      <c r="AE1383" s="641"/>
      <c r="AF1383" s="635" t="s">
        <v>2</v>
      </c>
      <c r="AG1383" s="636"/>
      <c r="AH1383" s="636"/>
      <c r="AI1383" s="637"/>
      <c r="AJ1383" s="504">
        <f>SUM(AJ1381:AR1382)</f>
        <v>0</v>
      </c>
      <c r="AK1383" s="505"/>
      <c r="AL1383" s="505"/>
      <c r="AM1383" s="505"/>
      <c r="AN1383" s="505"/>
      <c r="AO1383" s="505"/>
      <c r="AP1383" s="506"/>
    </row>
    <row r="1384" spans="2:42" ht="6.75" customHeight="1">
      <c r="B1384" s="625" t="s">
        <v>23</v>
      </c>
      <c r="C1384" s="626"/>
      <c r="D1384" s="626"/>
      <c r="E1384" s="626"/>
      <c r="F1384" s="627"/>
      <c r="G1384" s="619">
        <f>'請求入力欄'!D1395</f>
        <v>0</v>
      </c>
      <c r="H1384" s="620"/>
      <c r="I1384" s="620"/>
      <c r="J1384" s="620"/>
      <c r="K1384" s="620"/>
      <c r="L1384" s="620"/>
      <c r="M1384" s="620"/>
      <c r="N1384" s="620"/>
      <c r="O1384" s="620"/>
      <c r="P1384" s="621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38"/>
      <c r="AD1384" s="631"/>
      <c r="AE1384" s="632"/>
      <c r="AF1384" s="635"/>
      <c r="AG1384" s="636"/>
      <c r="AH1384" s="636"/>
      <c r="AI1384" s="637"/>
      <c r="AJ1384" s="507"/>
      <c r="AK1384" s="508"/>
      <c r="AL1384" s="508"/>
      <c r="AM1384" s="508"/>
      <c r="AN1384" s="508"/>
      <c r="AO1384" s="508"/>
      <c r="AP1384" s="509"/>
    </row>
    <row r="1385" spans="2:42" ht="17.25" customHeight="1">
      <c r="B1385" s="625"/>
      <c r="C1385" s="628"/>
      <c r="D1385" s="628"/>
      <c r="E1385" s="628"/>
      <c r="F1385" s="629"/>
      <c r="G1385" s="622"/>
      <c r="H1385" s="623"/>
      <c r="I1385" s="623"/>
      <c r="J1385" s="623"/>
      <c r="K1385" s="623"/>
      <c r="L1385" s="623"/>
      <c r="M1385" s="623"/>
      <c r="N1385" s="623"/>
      <c r="O1385" s="623"/>
      <c r="P1385" s="624"/>
      <c r="Q1385" s="4"/>
      <c r="R1385" s="4"/>
      <c r="S1385" s="4"/>
      <c r="T1385" s="4" t="s">
        <v>22</v>
      </c>
      <c r="U1385" s="4"/>
      <c r="V1385" s="4"/>
      <c r="W1385" s="4"/>
      <c r="X1385" s="4"/>
      <c r="Y1385" s="642">
        <f>'請求入力欄'!L1393</f>
      </c>
      <c r="Z1385" s="642"/>
      <c r="AA1385" s="642"/>
      <c r="AB1385" s="4" t="s">
        <v>68</v>
      </c>
      <c r="AC1385" s="38"/>
      <c r="AD1385" s="633"/>
      <c r="AE1385" s="634"/>
      <c r="AF1385" s="522" t="s">
        <v>3</v>
      </c>
      <c r="AG1385" s="523"/>
      <c r="AH1385" s="523"/>
      <c r="AI1385" s="524"/>
      <c r="AJ1385" s="465">
        <f>IF(V1382="",0,V1382-AJ1383)</f>
        <v>0</v>
      </c>
      <c r="AK1385" s="466"/>
      <c r="AL1385" s="466"/>
      <c r="AM1385" s="466"/>
      <c r="AN1385" s="466"/>
      <c r="AO1385" s="466"/>
      <c r="AP1385" s="467"/>
    </row>
    <row r="1386" spans="2:42" ht="10.5">
      <c r="B1386" s="644" t="s">
        <v>21</v>
      </c>
      <c r="C1386" s="616"/>
      <c r="D1386" s="616"/>
      <c r="E1386" s="616" t="s">
        <v>20</v>
      </c>
      <c r="F1386" s="616"/>
      <c r="G1386" s="616"/>
      <c r="H1386" s="616"/>
      <c r="I1386" s="616"/>
      <c r="J1386" s="616"/>
      <c r="K1386" s="616"/>
      <c r="L1386" s="616"/>
      <c r="M1386" s="616"/>
      <c r="N1386" s="616"/>
      <c r="O1386" s="616"/>
      <c r="P1386" s="645"/>
      <c r="Q1386" s="646" t="s">
        <v>19</v>
      </c>
      <c r="R1386" s="647"/>
      <c r="S1386" s="647"/>
      <c r="T1386" s="647"/>
      <c r="U1386" s="648" t="s">
        <v>18</v>
      </c>
      <c r="V1386" s="648"/>
      <c r="W1386" s="648"/>
      <c r="X1386" s="648"/>
      <c r="Y1386" s="615" t="s">
        <v>16</v>
      </c>
      <c r="Z1386" s="616"/>
      <c r="AA1386" s="616"/>
      <c r="AB1386" s="617"/>
      <c r="AC1386" s="617"/>
      <c r="AD1386" s="617"/>
      <c r="AE1386" s="617"/>
      <c r="AF1386" s="616"/>
      <c r="AG1386" s="618"/>
      <c r="AH1386" s="192"/>
      <c r="AI1386" s="4" t="s">
        <v>17</v>
      </c>
      <c r="AJ1386" s="5"/>
      <c r="AK1386" s="5"/>
      <c r="AL1386" s="5"/>
      <c r="AM1386" s="5"/>
      <c r="AN1386" s="5"/>
      <c r="AO1386" s="5"/>
      <c r="AP1386" s="46"/>
    </row>
    <row r="1387" spans="2:42" ht="18" customHeight="1">
      <c r="B1387" s="592">
        <f>+IF('請求入力欄'!D1384="","",'請求入力欄'!D1384)</f>
      </c>
      <c r="C1387" s="593"/>
      <c r="D1387" s="594"/>
      <c r="E1387" s="204"/>
      <c r="F1387" s="601">
        <f>+IF('請求入力欄'!K1384="","",'請求入力欄'!K1384)</f>
      </c>
      <c r="G1387" s="601"/>
      <c r="H1387" s="601"/>
      <c r="I1387" s="601"/>
      <c r="J1387" s="601"/>
      <c r="K1387" s="601"/>
      <c r="L1387" s="601"/>
      <c r="M1387" s="601"/>
      <c r="N1387" s="601"/>
      <c r="O1387" s="601"/>
      <c r="P1387" s="205"/>
      <c r="Q1387" s="602">
        <f>+IF('請求入力欄'!L1384="","",'請求入力欄'!L1384)</f>
      </c>
      <c r="R1387" s="598"/>
      <c r="S1387" s="598"/>
      <c r="T1387" s="598"/>
      <c r="U1387" s="595">
        <f>+IF('請求入力欄'!M1384="","",'請求入力欄'!M1384)</f>
      </c>
      <c r="V1387" s="595"/>
      <c r="W1387" s="595"/>
      <c r="X1387" s="596"/>
      <c r="Y1387" s="548">
        <f>+IF('請求入力欄'!N1384="","",'請求入力欄'!N1384)</f>
      </c>
      <c r="Z1387" s="549"/>
      <c r="AA1387" s="549"/>
      <c r="AB1387" s="549"/>
      <c r="AC1387" s="549"/>
      <c r="AD1387" s="549"/>
      <c r="AE1387" s="549"/>
      <c r="AF1387" s="549"/>
      <c r="AG1387" s="550"/>
      <c r="AH1387" s="48"/>
      <c r="AI1387" s="127"/>
      <c r="AJ1387" s="127"/>
      <c r="AK1387" s="127"/>
      <c r="AL1387" s="127"/>
      <c r="AM1387" s="127"/>
      <c r="AN1387" s="127"/>
      <c r="AO1387" s="127"/>
      <c r="AP1387" s="47"/>
    </row>
    <row r="1388" spans="2:42" ht="18" customHeight="1">
      <c r="B1388" s="592">
        <f>+IF('請求入力欄'!D1385="","",'請求入力欄'!D1385)</f>
      </c>
      <c r="C1388" s="593"/>
      <c r="D1388" s="594"/>
      <c r="E1388" s="204"/>
      <c r="F1388" s="601">
        <f>+IF('請求入力欄'!K1385="","",'請求入力欄'!K1385)</f>
      </c>
      <c r="G1388" s="601"/>
      <c r="H1388" s="601"/>
      <c r="I1388" s="601"/>
      <c r="J1388" s="601"/>
      <c r="K1388" s="601"/>
      <c r="L1388" s="601"/>
      <c r="M1388" s="601"/>
      <c r="N1388" s="601"/>
      <c r="O1388" s="601"/>
      <c r="P1388" s="205"/>
      <c r="Q1388" s="597">
        <f>+IF('請求入力欄'!L1385="","",'請求入力欄'!L1385)</f>
      </c>
      <c r="R1388" s="598"/>
      <c r="S1388" s="598"/>
      <c r="T1388" s="598"/>
      <c r="U1388" s="595">
        <f>+IF('請求入力欄'!M1385="","",'請求入力欄'!M1385)</f>
      </c>
      <c r="V1388" s="595"/>
      <c r="W1388" s="595"/>
      <c r="X1388" s="596"/>
      <c r="Y1388" s="548">
        <f>+IF('請求入力欄'!N1385="","",'請求入力欄'!N1385)</f>
      </c>
      <c r="Z1388" s="549"/>
      <c r="AA1388" s="549"/>
      <c r="AB1388" s="549"/>
      <c r="AC1388" s="549"/>
      <c r="AD1388" s="549"/>
      <c r="AE1388" s="549"/>
      <c r="AF1388" s="549"/>
      <c r="AG1388" s="550"/>
      <c r="AH1388" s="48"/>
      <c r="AI1388" s="127"/>
      <c r="AJ1388" s="127"/>
      <c r="AK1388" s="127"/>
      <c r="AL1388" s="127"/>
      <c r="AM1388" s="127"/>
      <c r="AN1388" s="127"/>
      <c r="AO1388" s="127"/>
      <c r="AP1388" s="47"/>
    </row>
    <row r="1389" spans="2:42" ht="18" customHeight="1">
      <c r="B1389" s="592">
        <f>+IF('請求入力欄'!D1386="","",'請求入力欄'!D1386)</f>
      </c>
      <c r="C1389" s="593"/>
      <c r="D1389" s="594"/>
      <c r="E1389" s="204"/>
      <c r="F1389" s="601">
        <f>+IF('請求入力欄'!K1386="","",'請求入力欄'!K1386)</f>
      </c>
      <c r="G1389" s="601"/>
      <c r="H1389" s="601"/>
      <c r="I1389" s="601"/>
      <c r="J1389" s="601"/>
      <c r="K1389" s="601"/>
      <c r="L1389" s="601"/>
      <c r="M1389" s="601"/>
      <c r="N1389" s="601"/>
      <c r="O1389" s="601"/>
      <c r="P1389" s="205"/>
      <c r="Q1389" s="597">
        <f>+IF('請求入力欄'!L1386="","",'請求入力欄'!L1386)</f>
      </c>
      <c r="R1389" s="598"/>
      <c r="S1389" s="598"/>
      <c r="T1389" s="598"/>
      <c r="U1389" s="595">
        <f>+IF('請求入力欄'!M1386="","",'請求入力欄'!M1386)</f>
      </c>
      <c r="V1389" s="595"/>
      <c r="W1389" s="595"/>
      <c r="X1389" s="596"/>
      <c r="Y1389" s="548">
        <f>+IF('請求入力欄'!N1386="","",'請求入力欄'!N1386)</f>
      </c>
      <c r="Z1389" s="549"/>
      <c r="AA1389" s="549"/>
      <c r="AB1389" s="549"/>
      <c r="AC1389" s="549"/>
      <c r="AD1389" s="549"/>
      <c r="AE1389" s="549"/>
      <c r="AF1389" s="549"/>
      <c r="AG1389" s="550"/>
      <c r="AH1389" s="48"/>
      <c r="AI1389" s="127"/>
      <c r="AJ1389" s="127"/>
      <c r="AK1389" s="127"/>
      <c r="AL1389" s="127"/>
      <c r="AM1389" s="127"/>
      <c r="AN1389" s="127"/>
      <c r="AO1389" s="127"/>
      <c r="AP1389" s="47"/>
    </row>
    <row r="1390" spans="2:42" ht="18" customHeight="1">
      <c r="B1390" s="592">
        <f>+IF('請求入力欄'!D1387="","",'請求入力欄'!D1387)</f>
      </c>
      <c r="C1390" s="593"/>
      <c r="D1390" s="594"/>
      <c r="E1390" s="204"/>
      <c r="F1390" s="601">
        <f>+IF('請求入力欄'!K1387="","",'請求入力欄'!K1387)</f>
      </c>
      <c r="G1390" s="601"/>
      <c r="H1390" s="601"/>
      <c r="I1390" s="601"/>
      <c r="J1390" s="601"/>
      <c r="K1390" s="601"/>
      <c r="L1390" s="601"/>
      <c r="M1390" s="601"/>
      <c r="N1390" s="601"/>
      <c r="O1390" s="601"/>
      <c r="P1390" s="205"/>
      <c r="Q1390" s="597">
        <f>+IF('請求入力欄'!L1387="","",'請求入力欄'!L1387)</f>
      </c>
      <c r="R1390" s="598"/>
      <c r="S1390" s="598"/>
      <c r="T1390" s="598"/>
      <c r="U1390" s="595">
        <f>+IF('請求入力欄'!M1387="","",'請求入力欄'!M1387)</f>
      </c>
      <c r="V1390" s="595"/>
      <c r="W1390" s="595"/>
      <c r="X1390" s="596"/>
      <c r="Y1390" s="548">
        <f>+IF('請求入力欄'!N1387="","",'請求入力欄'!N1387)</f>
      </c>
      <c r="Z1390" s="549"/>
      <c r="AA1390" s="549"/>
      <c r="AB1390" s="549"/>
      <c r="AC1390" s="549"/>
      <c r="AD1390" s="549"/>
      <c r="AE1390" s="549"/>
      <c r="AF1390" s="549"/>
      <c r="AG1390" s="550"/>
      <c r="AH1390" s="48"/>
      <c r="AI1390" s="127"/>
      <c r="AJ1390" s="127"/>
      <c r="AK1390" s="127"/>
      <c r="AL1390" s="127"/>
      <c r="AM1390" s="127"/>
      <c r="AN1390" s="127"/>
      <c r="AO1390" s="127"/>
      <c r="AP1390" s="47"/>
    </row>
    <row r="1391" spans="2:42" ht="18" customHeight="1">
      <c r="B1391" s="592">
        <f>+IF('請求入力欄'!D1388="","",'請求入力欄'!D1388)</f>
      </c>
      <c r="C1391" s="593"/>
      <c r="D1391" s="594"/>
      <c r="E1391" s="204"/>
      <c r="F1391" s="601">
        <f>+IF('請求入力欄'!K1388="","",'請求入力欄'!K1388)</f>
      </c>
      <c r="G1391" s="601"/>
      <c r="H1391" s="601"/>
      <c r="I1391" s="601"/>
      <c r="J1391" s="601"/>
      <c r="K1391" s="601"/>
      <c r="L1391" s="601"/>
      <c r="M1391" s="601"/>
      <c r="N1391" s="601"/>
      <c r="O1391" s="601"/>
      <c r="P1391" s="205"/>
      <c r="Q1391" s="597">
        <f>+IF('請求入力欄'!L1388="","",'請求入力欄'!L1388)</f>
      </c>
      <c r="R1391" s="598"/>
      <c r="S1391" s="598"/>
      <c r="T1391" s="598"/>
      <c r="U1391" s="595">
        <f>+IF('請求入力欄'!M1388="","",'請求入力欄'!M1388)</f>
      </c>
      <c r="V1391" s="595"/>
      <c r="W1391" s="595"/>
      <c r="X1391" s="596"/>
      <c r="Y1391" s="548">
        <f>+IF('請求入力欄'!N1388="","",'請求入力欄'!N1388)</f>
      </c>
      <c r="Z1391" s="549"/>
      <c r="AA1391" s="549"/>
      <c r="AB1391" s="549"/>
      <c r="AC1391" s="549"/>
      <c r="AD1391" s="549"/>
      <c r="AE1391" s="549"/>
      <c r="AF1391" s="549"/>
      <c r="AG1391" s="550"/>
      <c r="AH1391" s="48"/>
      <c r="AI1391" s="127"/>
      <c r="AJ1391" s="127"/>
      <c r="AK1391" s="127"/>
      <c r="AL1391" s="127"/>
      <c r="AM1391" s="127"/>
      <c r="AN1391" s="127"/>
      <c r="AO1391" s="127"/>
      <c r="AP1391" s="47"/>
    </row>
    <row r="1392" spans="2:42" ht="18" customHeight="1">
      <c r="B1392" s="592">
        <f>+IF('請求入力欄'!D1389="","",'請求入力欄'!D1389)</f>
      </c>
      <c r="C1392" s="593"/>
      <c r="D1392" s="594"/>
      <c r="E1392" s="204"/>
      <c r="F1392" s="601">
        <f>+IF('請求入力欄'!K1389="","",'請求入力欄'!K1389)</f>
      </c>
      <c r="G1392" s="601"/>
      <c r="H1392" s="601"/>
      <c r="I1392" s="601"/>
      <c r="J1392" s="601"/>
      <c r="K1392" s="601"/>
      <c r="L1392" s="601"/>
      <c r="M1392" s="601"/>
      <c r="N1392" s="601"/>
      <c r="O1392" s="601"/>
      <c r="P1392" s="205"/>
      <c r="Q1392" s="597">
        <f>+IF('請求入力欄'!L1389="","",'請求入力欄'!L1389)</f>
      </c>
      <c r="R1392" s="598"/>
      <c r="S1392" s="598"/>
      <c r="T1392" s="598"/>
      <c r="U1392" s="595">
        <f>+IF('請求入力欄'!M1389="","",'請求入力欄'!M1389)</f>
      </c>
      <c r="V1392" s="595"/>
      <c r="W1392" s="595"/>
      <c r="X1392" s="596"/>
      <c r="Y1392" s="548">
        <f>+IF('請求入力欄'!N1389="","",'請求入力欄'!N1389)</f>
      </c>
      <c r="Z1392" s="549"/>
      <c r="AA1392" s="549"/>
      <c r="AB1392" s="549"/>
      <c r="AC1392" s="549"/>
      <c r="AD1392" s="549"/>
      <c r="AE1392" s="549"/>
      <c r="AF1392" s="549"/>
      <c r="AG1392" s="550"/>
      <c r="AH1392" s="48"/>
      <c r="AI1392" s="127"/>
      <c r="AJ1392" s="127"/>
      <c r="AK1392" s="127"/>
      <c r="AL1392" s="127"/>
      <c r="AM1392" s="127"/>
      <c r="AN1392" s="127"/>
      <c r="AO1392" s="127"/>
      <c r="AP1392" s="47"/>
    </row>
    <row r="1393" spans="2:42" ht="18" customHeight="1">
      <c r="B1393" s="592">
        <f>+IF('請求入力欄'!D1390="","",'請求入力欄'!D1390)</f>
      </c>
      <c r="C1393" s="593"/>
      <c r="D1393" s="594"/>
      <c r="E1393" s="204"/>
      <c r="F1393" s="601">
        <f>+IF('請求入力欄'!K1390="","",'請求入力欄'!K1390)</f>
      </c>
      <c r="G1393" s="601"/>
      <c r="H1393" s="601"/>
      <c r="I1393" s="601"/>
      <c r="J1393" s="601"/>
      <c r="K1393" s="601"/>
      <c r="L1393" s="601"/>
      <c r="M1393" s="601"/>
      <c r="N1393" s="601"/>
      <c r="O1393" s="601"/>
      <c r="P1393" s="205"/>
      <c r="Q1393" s="597">
        <f>+IF('請求入力欄'!L1390="","",'請求入力欄'!L1390)</f>
      </c>
      <c r="R1393" s="598"/>
      <c r="S1393" s="598"/>
      <c r="T1393" s="598"/>
      <c r="U1393" s="595">
        <f>+IF('請求入力欄'!M1390="","",'請求入力欄'!M1390)</f>
      </c>
      <c r="V1393" s="595"/>
      <c r="W1393" s="595"/>
      <c r="X1393" s="596"/>
      <c r="Y1393" s="548">
        <f>+IF('請求入力欄'!N1390="","",'請求入力欄'!N1390)</f>
      </c>
      <c r="Z1393" s="549"/>
      <c r="AA1393" s="549"/>
      <c r="AB1393" s="549"/>
      <c r="AC1393" s="549"/>
      <c r="AD1393" s="549"/>
      <c r="AE1393" s="549"/>
      <c r="AF1393" s="549"/>
      <c r="AG1393" s="550"/>
      <c r="AH1393" s="48"/>
      <c r="AI1393" s="127"/>
      <c r="AJ1393" s="127"/>
      <c r="AK1393" s="127"/>
      <c r="AL1393" s="127"/>
      <c r="AM1393" s="127"/>
      <c r="AN1393" s="127"/>
      <c r="AO1393" s="127"/>
      <c r="AP1393" s="47"/>
    </row>
    <row r="1394" spans="2:42" ht="18" customHeight="1">
      <c r="B1394" s="592">
        <f>+IF('請求入力欄'!D1391="","",'請求入力欄'!D1391)</f>
      </c>
      <c r="C1394" s="593"/>
      <c r="D1394" s="594"/>
      <c r="E1394" s="206"/>
      <c r="F1394" s="601">
        <f>+IF('請求入力欄'!K1391="","",'請求入力欄'!K1391)</f>
      </c>
      <c r="G1394" s="601"/>
      <c r="H1394" s="601"/>
      <c r="I1394" s="601"/>
      <c r="J1394" s="601"/>
      <c r="K1394" s="601"/>
      <c r="L1394" s="601"/>
      <c r="M1394" s="601"/>
      <c r="N1394" s="601"/>
      <c r="O1394" s="601"/>
      <c r="P1394" s="207"/>
      <c r="Q1394" s="597">
        <f>+IF('請求入力欄'!L1391="","",'請求入力欄'!L1391)</f>
      </c>
      <c r="R1394" s="598"/>
      <c r="S1394" s="598"/>
      <c r="T1394" s="598"/>
      <c r="U1394" s="595">
        <f>+IF('請求入力欄'!M1391="","",'請求入力欄'!M1391)</f>
      </c>
      <c r="V1394" s="595"/>
      <c r="W1394" s="595"/>
      <c r="X1394" s="596"/>
      <c r="Y1394" s="548">
        <f>+IF('請求入力欄'!N1391="","",'請求入力欄'!N1391)</f>
      </c>
      <c r="Z1394" s="549"/>
      <c r="AA1394" s="549"/>
      <c r="AB1394" s="549"/>
      <c r="AC1394" s="549"/>
      <c r="AD1394" s="549"/>
      <c r="AE1394" s="549"/>
      <c r="AF1394" s="549"/>
      <c r="AG1394" s="550"/>
      <c r="AH1394" s="54"/>
      <c r="AI1394" s="4"/>
      <c r="AJ1394" s="4"/>
      <c r="AK1394" s="4"/>
      <c r="AL1394" s="4"/>
      <c r="AM1394" s="4"/>
      <c r="AN1394" s="4"/>
      <c r="AO1394" s="4"/>
      <c r="AP1394" s="45"/>
    </row>
    <row r="1395" spans="2:42" ht="18" customHeight="1">
      <c r="B1395" s="592">
        <f>+IF('請求入力欄'!D1392="","",'請求入力欄'!D1392)</f>
      </c>
      <c r="C1395" s="593"/>
      <c r="D1395" s="594"/>
      <c r="E1395" s="204"/>
      <c r="F1395" s="601">
        <f>+IF('請求入力欄'!K1392="","",'請求入力欄'!K1392)</f>
      </c>
      <c r="G1395" s="601"/>
      <c r="H1395" s="601"/>
      <c r="I1395" s="601"/>
      <c r="J1395" s="601"/>
      <c r="K1395" s="601"/>
      <c r="L1395" s="601"/>
      <c r="M1395" s="601"/>
      <c r="N1395" s="601"/>
      <c r="O1395" s="601"/>
      <c r="P1395" s="205"/>
      <c r="Q1395" s="597">
        <f>+IF('請求入力欄'!L1392="","",'請求入力欄'!L1392)</f>
      </c>
      <c r="R1395" s="598"/>
      <c r="S1395" s="598"/>
      <c r="T1395" s="598"/>
      <c r="U1395" s="595">
        <f>+IF('請求入力欄'!M1392="","",'請求入力欄'!M1392)</f>
      </c>
      <c r="V1395" s="595"/>
      <c r="W1395" s="595"/>
      <c r="X1395" s="596"/>
      <c r="Y1395" s="548">
        <f>+IF('請求入力欄'!N1392="","",'請求入力欄'!N1392)</f>
      </c>
      <c r="Z1395" s="549"/>
      <c r="AA1395" s="549"/>
      <c r="AB1395" s="549"/>
      <c r="AC1395" s="549"/>
      <c r="AD1395" s="549"/>
      <c r="AE1395" s="549"/>
      <c r="AF1395" s="549"/>
      <c r="AG1395" s="550"/>
      <c r="AH1395" s="48"/>
      <c r="AI1395" s="127"/>
      <c r="AJ1395" s="127"/>
      <c r="AK1395" s="127"/>
      <c r="AL1395" s="127"/>
      <c r="AM1395" s="127"/>
      <c r="AN1395" s="127"/>
      <c r="AO1395" s="127"/>
      <c r="AP1395" s="47"/>
    </row>
    <row r="1396" spans="2:42" ht="26.25" customHeight="1">
      <c r="B1396" s="40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442" t="s">
        <v>248</v>
      </c>
      <c r="R1396" s="443"/>
      <c r="S1396" s="443"/>
      <c r="T1396" s="444"/>
      <c r="U1396" s="51" t="s">
        <v>2</v>
      </c>
      <c r="V1396" s="52"/>
      <c r="W1396" s="52"/>
      <c r="X1396" s="53"/>
      <c r="Y1396" s="490">
        <f>SUM(Y1387:AG1395)</f>
        <v>0</v>
      </c>
      <c r="Z1396" s="491"/>
      <c r="AA1396" s="491"/>
      <c r="AB1396" s="491"/>
      <c r="AC1396" s="491"/>
      <c r="AD1396" s="491"/>
      <c r="AE1396" s="491"/>
      <c r="AF1396" s="491"/>
      <c r="AG1396" s="492"/>
      <c r="AH1396" s="496" t="s">
        <v>32</v>
      </c>
      <c r="AI1396" s="496"/>
      <c r="AJ1396" s="496"/>
      <c r="AK1396" s="496"/>
      <c r="AL1396" s="496"/>
      <c r="AM1396" s="496"/>
      <c r="AN1396" s="496"/>
      <c r="AO1396" s="496"/>
      <c r="AP1396" s="497"/>
    </row>
    <row r="1397" spans="2:42" ht="26.25" customHeight="1" thickBot="1">
      <c r="B1397" s="41"/>
      <c r="C1397" s="42"/>
      <c r="D1397" s="42"/>
      <c r="E1397" s="42"/>
      <c r="F1397" s="42"/>
      <c r="G1397" s="42"/>
      <c r="H1397" s="42"/>
      <c r="I1397" s="42"/>
      <c r="J1397" s="42"/>
      <c r="K1397" s="42"/>
      <c r="L1397" s="42"/>
      <c r="M1397" s="4"/>
      <c r="N1397" s="4"/>
      <c r="O1397" s="4"/>
      <c r="P1397" s="4"/>
      <c r="Q1397" s="261"/>
      <c r="R1397" s="445">
        <f>'請求入力欄'!K1394</f>
        <v>0.08</v>
      </c>
      <c r="S1397" s="445"/>
      <c r="T1397" s="446"/>
      <c r="U1397" s="72" t="s">
        <v>29</v>
      </c>
      <c r="V1397" s="73"/>
      <c r="W1397" s="73"/>
      <c r="X1397" s="74"/>
      <c r="Y1397" s="493">
        <f>ROUNDDOWN(Y1396*R1397,0)</f>
        <v>0</v>
      </c>
      <c r="Z1397" s="494"/>
      <c r="AA1397" s="494"/>
      <c r="AB1397" s="494"/>
      <c r="AC1397" s="494"/>
      <c r="AD1397" s="494"/>
      <c r="AE1397" s="494"/>
      <c r="AF1397" s="494"/>
      <c r="AG1397" s="495"/>
      <c r="AH1397" s="498">
        <f>SUM(Y1396:AG1397)</f>
        <v>0</v>
      </c>
      <c r="AI1397" s="499"/>
      <c r="AJ1397" s="499"/>
      <c r="AK1397" s="499"/>
      <c r="AL1397" s="499"/>
      <c r="AM1397" s="499"/>
      <c r="AN1397" s="499"/>
      <c r="AO1397" s="499"/>
      <c r="AP1397" s="500"/>
    </row>
    <row r="1398" spans="2:42" ht="17.25" customHeight="1" thickTop="1">
      <c r="B1398" s="568" t="s">
        <v>27</v>
      </c>
      <c r="C1398" s="39"/>
      <c r="D1398" s="4"/>
      <c r="E1398" s="4"/>
      <c r="F1398" s="4"/>
      <c r="G1398" s="4"/>
      <c r="H1398" s="4"/>
      <c r="I1398" s="4"/>
      <c r="J1398" s="4"/>
      <c r="K1398" s="4"/>
      <c r="L1398" s="4"/>
      <c r="M1398" s="569" t="s">
        <v>28</v>
      </c>
      <c r="N1398" s="570"/>
      <c r="O1398" s="570"/>
      <c r="P1398" s="570"/>
      <c r="Q1398" s="570"/>
      <c r="R1398" s="570"/>
      <c r="S1398" s="570"/>
      <c r="T1398" s="570"/>
      <c r="U1398" s="570"/>
      <c r="V1398" s="570" t="s">
        <v>29</v>
      </c>
      <c r="W1398" s="570"/>
      <c r="X1398" s="570"/>
      <c r="Y1398" s="571"/>
      <c r="Z1398" s="571"/>
      <c r="AA1398" s="571"/>
      <c r="AB1398" s="571"/>
      <c r="AC1398" s="572"/>
      <c r="AD1398" s="573" t="s">
        <v>30</v>
      </c>
      <c r="AE1398" s="574"/>
      <c r="AF1398" s="574"/>
      <c r="AG1398" s="575"/>
      <c r="AH1398" s="44"/>
      <c r="AI1398" s="43"/>
      <c r="AJ1398" s="60"/>
      <c r="AK1398" s="132"/>
      <c r="AL1398" s="43"/>
      <c r="AM1398" s="60"/>
      <c r="AN1398" s="132"/>
      <c r="AO1398" s="59"/>
      <c r="AP1398" s="60"/>
    </row>
    <row r="1399" spans="2:42" ht="17.25" customHeight="1">
      <c r="B1399" s="568"/>
      <c r="C1399" s="14"/>
      <c r="D1399" s="6"/>
      <c r="E1399" s="6" t="s">
        <v>22</v>
      </c>
      <c r="F1399" s="6"/>
      <c r="G1399" s="6"/>
      <c r="H1399" s="6"/>
      <c r="I1399" s="6"/>
      <c r="J1399" s="6"/>
      <c r="K1399" s="6"/>
      <c r="L1399" s="6" t="s">
        <v>24</v>
      </c>
      <c r="M1399" s="576"/>
      <c r="N1399" s="447"/>
      <c r="O1399" s="512"/>
      <c r="P1399" s="514"/>
      <c r="Q1399" s="447"/>
      <c r="R1399" s="512"/>
      <c r="S1399" s="514"/>
      <c r="T1399" s="447"/>
      <c r="U1399" s="512"/>
      <c r="V1399" s="514"/>
      <c r="W1399" s="512"/>
      <c r="X1399" s="514"/>
      <c r="Y1399" s="447"/>
      <c r="Z1399" s="512"/>
      <c r="AA1399" s="514"/>
      <c r="AB1399" s="447"/>
      <c r="AC1399" s="533"/>
      <c r="AD1399" s="578" t="s">
        <v>31</v>
      </c>
      <c r="AE1399" s="579"/>
      <c r="AF1399" s="579"/>
      <c r="AG1399" s="580"/>
      <c r="AH1399" s="35"/>
      <c r="AI1399" s="79"/>
      <c r="AJ1399" s="61"/>
      <c r="AK1399" s="133"/>
      <c r="AL1399" s="79"/>
      <c r="AM1399" s="61"/>
      <c r="AN1399" s="133"/>
      <c r="AO1399" s="79"/>
      <c r="AP1399" s="61"/>
    </row>
    <row r="1400" spans="2:42" ht="17.25" customHeight="1" thickBot="1">
      <c r="B1400" s="568"/>
      <c r="C1400" s="126" t="s">
        <v>80</v>
      </c>
      <c r="D1400" s="5"/>
      <c r="E1400" s="5"/>
      <c r="F1400" s="5"/>
      <c r="G1400" s="5"/>
      <c r="H1400" s="5"/>
      <c r="I1400" s="5"/>
      <c r="J1400" s="5"/>
      <c r="K1400" s="5"/>
      <c r="L1400" s="5"/>
      <c r="M1400" s="577"/>
      <c r="N1400" s="448"/>
      <c r="O1400" s="513"/>
      <c r="P1400" s="515"/>
      <c r="Q1400" s="448"/>
      <c r="R1400" s="513"/>
      <c r="S1400" s="515"/>
      <c r="T1400" s="448"/>
      <c r="U1400" s="513"/>
      <c r="V1400" s="515"/>
      <c r="W1400" s="513"/>
      <c r="X1400" s="515"/>
      <c r="Y1400" s="448"/>
      <c r="Z1400" s="513"/>
      <c r="AA1400" s="515"/>
      <c r="AB1400" s="448"/>
      <c r="AC1400" s="534"/>
      <c r="AD1400" s="581" t="s">
        <v>2</v>
      </c>
      <c r="AE1400" s="582"/>
      <c r="AF1400" s="582"/>
      <c r="AG1400" s="583"/>
      <c r="AH1400" s="35"/>
      <c r="AI1400" s="79"/>
      <c r="AJ1400" s="61"/>
      <c r="AK1400" s="133"/>
      <c r="AL1400" s="79"/>
      <c r="AM1400" s="61"/>
      <c r="AN1400" s="133"/>
      <c r="AO1400" s="79"/>
      <c r="AP1400" s="61"/>
    </row>
    <row r="1401" spans="2:42" ht="17.25" customHeight="1">
      <c r="B1401" s="568"/>
      <c r="C1401" s="34"/>
      <c r="D1401" s="4"/>
      <c r="E1401" s="4"/>
      <c r="F1401" s="4"/>
      <c r="G1401" s="4"/>
      <c r="H1401" s="4"/>
      <c r="I1401" s="4"/>
      <c r="J1401" s="4"/>
      <c r="K1401" s="4"/>
      <c r="L1401" s="55"/>
      <c r="M1401" s="584" t="s">
        <v>42</v>
      </c>
      <c r="N1401" s="585"/>
      <c r="O1401" s="585"/>
      <c r="P1401" s="585"/>
      <c r="Q1401" s="586" t="s">
        <v>43</v>
      </c>
      <c r="R1401" s="587"/>
      <c r="S1401" s="587"/>
      <c r="T1401" s="587"/>
      <c r="U1401" s="588" t="s">
        <v>52</v>
      </c>
      <c r="V1401" s="587"/>
      <c r="W1401" s="587"/>
      <c r="X1401" s="587"/>
      <c r="Y1401" s="587"/>
      <c r="Z1401" s="587"/>
      <c r="AA1401" s="587"/>
      <c r="AB1401" s="587"/>
      <c r="AC1401" s="587"/>
      <c r="AD1401" s="589" t="s">
        <v>3</v>
      </c>
      <c r="AE1401" s="590"/>
      <c r="AF1401" s="590"/>
      <c r="AG1401" s="591"/>
      <c r="AH1401" s="58"/>
      <c r="AI1401" s="57"/>
      <c r="AJ1401" s="62"/>
      <c r="AK1401" s="134"/>
      <c r="AL1401" s="57"/>
      <c r="AM1401" s="62"/>
      <c r="AN1401" s="134"/>
      <c r="AO1401" s="57"/>
      <c r="AP1401" s="62"/>
    </row>
    <row r="1402" spans="2:42" ht="19.5" customHeight="1">
      <c r="B1402" s="563" t="s">
        <v>21</v>
      </c>
      <c r="C1402" s="564"/>
      <c r="D1402" s="565"/>
      <c r="E1402" s="551" t="s">
        <v>16</v>
      </c>
      <c r="F1402" s="552"/>
      <c r="G1402" s="552"/>
      <c r="H1402" s="552"/>
      <c r="I1402" s="552"/>
      <c r="J1402" s="552"/>
      <c r="K1402" s="552"/>
      <c r="L1402" s="552"/>
      <c r="M1402" s="553" t="s">
        <v>44</v>
      </c>
      <c r="N1402" s="554"/>
      <c r="O1402" s="554"/>
      <c r="P1402" s="554"/>
      <c r="Q1402" s="555"/>
      <c r="R1402" s="525"/>
      <c r="S1402" s="525"/>
      <c r="T1402" s="525"/>
      <c r="U1402" s="559" t="s">
        <v>53</v>
      </c>
      <c r="V1402" s="525"/>
      <c r="W1402" s="525"/>
      <c r="X1402" s="525"/>
      <c r="Y1402" s="510"/>
      <c r="Z1402" s="511"/>
      <c r="AA1402" s="511"/>
      <c r="AB1402" s="511"/>
      <c r="AC1402" s="511"/>
      <c r="AD1402" s="529">
        <v>4120</v>
      </c>
      <c r="AE1402" s="530"/>
      <c r="AF1402" s="530"/>
      <c r="AG1402" s="531" t="s">
        <v>60</v>
      </c>
      <c r="AH1402" s="531"/>
      <c r="AI1402" s="531"/>
      <c r="AJ1402" s="532"/>
      <c r="AK1402" s="56"/>
      <c r="AL1402" s="33"/>
      <c r="AM1402" s="33"/>
      <c r="AN1402" s="33"/>
      <c r="AO1402" s="33"/>
      <c r="AP1402" s="63"/>
    </row>
    <row r="1403" spans="2:42" ht="19.5" customHeight="1">
      <c r="B1403" s="551"/>
      <c r="C1403" s="552"/>
      <c r="D1403" s="552"/>
      <c r="E1403" s="70"/>
      <c r="F1403" s="130"/>
      <c r="G1403" s="130"/>
      <c r="H1403" s="130"/>
      <c r="I1403" s="130"/>
      <c r="J1403" s="130"/>
      <c r="K1403" s="130"/>
      <c r="L1403" s="50"/>
      <c r="M1403" s="553" t="s">
        <v>45</v>
      </c>
      <c r="N1403" s="554"/>
      <c r="O1403" s="554"/>
      <c r="P1403" s="554"/>
      <c r="Q1403" s="555"/>
      <c r="R1403" s="525"/>
      <c r="S1403" s="525"/>
      <c r="T1403" s="525"/>
      <c r="U1403" s="559" t="s">
        <v>54</v>
      </c>
      <c r="V1403" s="525"/>
      <c r="W1403" s="525"/>
      <c r="X1403" s="525"/>
      <c r="Y1403" s="510"/>
      <c r="Z1403" s="511"/>
      <c r="AA1403" s="511"/>
      <c r="AB1403" s="511"/>
      <c r="AC1403" s="511"/>
      <c r="AD1403" s="538">
        <v>4140</v>
      </c>
      <c r="AE1403" s="539"/>
      <c r="AF1403" s="539"/>
      <c r="AG1403" s="470" t="s">
        <v>61</v>
      </c>
      <c r="AH1403" s="470"/>
      <c r="AI1403" s="470"/>
      <c r="AJ1403" s="471"/>
      <c r="AK1403" s="15"/>
      <c r="AL1403" s="16"/>
      <c r="AM1403" s="16"/>
      <c r="AN1403" s="16"/>
      <c r="AO1403" s="16"/>
      <c r="AP1403" s="64"/>
    </row>
    <row r="1404" spans="2:42" ht="19.5" customHeight="1">
      <c r="B1404" s="551"/>
      <c r="C1404" s="552"/>
      <c r="D1404" s="552"/>
      <c r="E1404" s="70"/>
      <c r="F1404" s="130"/>
      <c r="G1404" s="130"/>
      <c r="H1404" s="130"/>
      <c r="I1404" s="130"/>
      <c r="J1404" s="130"/>
      <c r="K1404" s="130"/>
      <c r="L1404" s="50"/>
      <c r="M1404" s="553" t="s">
        <v>46</v>
      </c>
      <c r="N1404" s="554"/>
      <c r="O1404" s="554"/>
      <c r="P1404" s="554"/>
      <c r="Q1404" s="555"/>
      <c r="R1404" s="525"/>
      <c r="S1404" s="525"/>
      <c r="T1404" s="525"/>
      <c r="U1404" s="559" t="s">
        <v>55</v>
      </c>
      <c r="V1404" s="525"/>
      <c r="W1404" s="525"/>
      <c r="X1404" s="525"/>
      <c r="Y1404" s="510"/>
      <c r="Z1404" s="511"/>
      <c r="AA1404" s="511"/>
      <c r="AB1404" s="511"/>
      <c r="AC1404" s="511"/>
      <c r="AD1404" s="566">
        <v>4150</v>
      </c>
      <c r="AE1404" s="567"/>
      <c r="AF1404" s="567"/>
      <c r="AG1404" s="472" t="s">
        <v>62</v>
      </c>
      <c r="AH1404" s="472"/>
      <c r="AI1404" s="472"/>
      <c r="AJ1404" s="473"/>
      <c r="AK1404" s="17"/>
      <c r="AL1404" s="18"/>
      <c r="AM1404" s="18"/>
      <c r="AN1404" s="18"/>
      <c r="AO1404" s="18"/>
      <c r="AP1404" s="65"/>
    </row>
    <row r="1405" spans="2:42" ht="19.5" customHeight="1">
      <c r="B1405" s="551"/>
      <c r="C1405" s="552"/>
      <c r="D1405" s="552"/>
      <c r="E1405" s="70"/>
      <c r="F1405" s="130"/>
      <c r="G1405" s="130"/>
      <c r="H1405" s="130"/>
      <c r="I1405" s="130"/>
      <c r="J1405" s="130"/>
      <c r="K1405" s="130"/>
      <c r="L1405" s="50"/>
      <c r="M1405" s="553" t="s">
        <v>47</v>
      </c>
      <c r="N1405" s="554"/>
      <c r="O1405" s="554"/>
      <c r="P1405" s="554"/>
      <c r="Q1405" s="555"/>
      <c r="R1405" s="525"/>
      <c r="S1405" s="525"/>
      <c r="T1405" s="525"/>
      <c r="U1405" s="559" t="s">
        <v>56</v>
      </c>
      <c r="V1405" s="525"/>
      <c r="W1405" s="525"/>
      <c r="X1405" s="525"/>
      <c r="Y1405" s="526"/>
      <c r="Z1405" s="526"/>
      <c r="AA1405" s="526"/>
      <c r="AB1405" s="526"/>
      <c r="AC1405" s="526"/>
      <c r="AD1405" s="19"/>
      <c r="AE1405" s="19"/>
      <c r="AF1405" s="19"/>
      <c r="AG1405" s="19"/>
      <c r="AH1405" s="19"/>
      <c r="AI1405" s="19"/>
      <c r="AJ1405" s="20"/>
      <c r="AK1405" s="560" t="s">
        <v>63</v>
      </c>
      <c r="AL1405" s="561"/>
      <c r="AM1405" s="561" t="s">
        <v>64</v>
      </c>
      <c r="AN1405" s="561"/>
      <c r="AO1405" s="561" t="s">
        <v>65</v>
      </c>
      <c r="AP1405" s="562"/>
    </row>
    <row r="1406" spans="2:42" ht="19.5" customHeight="1">
      <c r="B1406" s="551"/>
      <c r="C1406" s="552"/>
      <c r="D1406" s="552"/>
      <c r="E1406" s="70"/>
      <c r="F1406" s="130"/>
      <c r="G1406" s="130"/>
      <c r="H1406" s="130"/>
      <c r="I1406" s="130"/>
      <c r="J1406" s="130"/>
      <c r="K1406" s="130"/>
      <c r="L1406" s="50"/>
      <c r="M1406" s="553" t="s">
        <v>48</v>
      </c>
      <c r="N1406" s="554"/>
      <c r="O1406" s="554"/>
      <c r="P1406" s="554"/>
      <c r="Q1406" s="555"/>
      <c r="R1406" s="525"/>
      <c r="S1406" s="525"/>
      <c r="T1406" s="525"/>
      <c r="U1406" s="559" t="s">
        <v>57</v>
      </c>
      <c r="V1406" s="525"/>
      <c r="W1406" s="525"/>
      <c r="X1406" s="525"/>
      <c r="Y1406" s="526"/>
      <c r="Z1406" s="526"/>
      <c r="AA1406" s="526"/>
      <c r="AB1406" s="526"/>
      <c r="AC1406" s="526"/>
      <c r="AD1406" s="21"/>
      <c r="AE1406" s="21"/>
      <c r="AF1406" s="21"/>
      <c r="AG1406" s="21"/>
      <c r="AH1406" s="21"/>
      <c r="AI1406" s="21"/>
      <c r="AJ1406" s="22"/>
      <c r="AK1406" s="474">
        <v>0</v>
      </c>
      <c r="AL1406" s="468"/>
      <c r="AM1406" s="468">
        <v>4</v>
      </c>
      <c r="AN1406" s="468"/>
      <c r="AO1406" s="468">
        <v>0</v>
      </c>
      <c r="AP1406" s="469"/>
    </row>
    <row r="1407" spans="2:42" ht="19.5" customHeight="1">
      <c r="B1407" s="551"/>
      <c r="C1407" s="552"/>
      <c r="D1407" s="552"/>
      <c r="E1407" s="70"/>
      <c r="F1407" s="130"/>
      <c r="G1407" s="130"/>
      <c r="H1407" s="130"/>
      <c r="I1407" s="130"/>
      <c r="J1407" s="130"/>
      <c r="K1407" s="130"/>
      <c r="L1407" s="50"/>
      <c r="M1407" s="553" t="s">
        <v>49</v>
      </c>
      <c r="N1407" s="554"/>
      <c r="O1407" s="554"/>
      <c r="P1407" s="554"/>
      <c r="Q1407" s="555"/>
      <c r="R1407" s="525"/>
      <c r="S1407" s="525"/>
      <c r="T1407" s="525"/>
      <c r="U1407" s="559" t="s">
        <v>58</v>
      </c>
      <c r="V1407" s="525"/>
      <c r="W1407" s="525"/>
      <c r="X1407" s="525"/>
      <c r="Y1407" s="526"/>
      <c r="Z1407" s="526"/>
      <c r="AA1407" s="526"/>
      <c r="AB1407" s="526"/>
      <c r="AC1407" s="526"/>
      <c r="AD1407" s="21"/>
      <c r="AE1407" s="21"/>
      <c r="AF1407" s="21"/>
      <c r="AG1407" s="21"/>
      <c r="AH1407" s="21"/>
      <c r="AI1407" s="21"/>
      <c r="AJ1407" s="22"/>
      <c r="AK1407" s="474">
        <v>1</v>
      </c>
      <c r="AL1407" s="468"/>
      <c r="AM1407" s="468">
        <v>6</v>
      </c>
      <c r="AN1407" s="468"/>
      <c r="AO1407" s="468">
        <v>1</v>
      </c>
      <c r="AP1407" s="469"/>
    </row>
    <row r="1408" spans="2:42" ht="19.5" customHeight="1">
      <c r="B1408" s="551"/>
      <c r="C1408" s="552"/>
      <c r="D1408" s="552"/>
      <c r="E1408" s="70"/>
      <c r="F1408" s="130"/>
      <c r="G1408" s="130"/>
      <c r="H1408" s="130"/>
      <c r="I1408" s="130"/>
      <c r="J1408" s="130"/>
      <c r="K1408" s="130"/>
      <c r="L1408" s="50"/>
      <c r="M1408" s="553" t="s">
        <v>258</v>
      </c>
      <c r="N1408" s="554"/>
      <c r="O1408" s="554"/>
      <c r="P1408" s="554"/>
      <c r="Q1408" s="555"/>
      <c r="R1408" s="525"/>
      <c r="S1408" s="525"/>
      <c r="T1408" s="525"/>
      <c r="U1408" s="559" t="s">
        <v>59</v>
      </c>
      <c r="V1408" s="525"/>
      <c r="W1408" s="525"/>
      <c r="X1408" s="525"/>
      <c r="Y1408" s="526"/>
      <c r="Z1408" s="526"/>
      <c r="AA1408" s="526"/>
      <c r="AB1408" s="526"/>
      <c r="AC1408" s="526"/>
      <c r="AD1408" s="21"/>
      <c r="AE1408" s="21"/>
      <c r="AF1408" s="21"/>
      <c r="AG1408" s="21"/>
      <c r="AH1408" s="21"/>
      <c r="AI1408" s="21"/>
      <c r="AJ1408" s="22"/>
      <c r="AK1408" s="474">
        <v>2</v>
      </c>
      <c r="AL1408" s="468"/>
      <c r="AM1408" s="468">
        <v>7</v>
      </c>
      <c r="AN1408" s="468"/>
      <c r="AO1408" s="468">
        <v>2</v>
      </c>
      <c r="AP1408" s="469"/>
    </row>
    <row r="1409" spans="2:42" ht="19.5" customHeight="1">
      <c r="B1409" s="551"/>
      <c r="C1409" s="552"/>
      <c r="D1409" s="552"/>
      <c r="E1409" s="70"/>
      <c r="F1409" s="130"/>
      <c r="G1409" s="130"/>
      <c r="H1409" s="130"/>
      <c r="I1409" s="130"/>
      <c r="J1409" s="130"/>
      <c r="K1409" s="130"/>
      <c r="L1409" s="50"/>
      <c r="M1409" s="553" t="s">
        <v>50</v>
      </c>
      <c r="N1409" s="554"/>
      <c r="O1409" s="554"/>
      <c r="P1409" s="554"/>
      <c r="Q1409" s="555"/>
      <c r="R1409" s="525"/>
      <c r="S1409" s="525"/>
      <c r="T1409" s="525"/>
      <c r="U1409" s="525"/>
      <c r="V1409" s="525"/>
      <c r="W1409" s="525"/>
      <c r="X1409" s="525"/>
      <c r="Y1409" s="526"/>
      <c r="Z1409" s="526"/>
      <c r="AA1409" s="526"/>
      <c r="AB1409" s="526"/>
      <c r="AC1409" s="526"/>
      <c r="AD1409" s="21"/>
      <c r="AE1409" s="21"/>
      <c r="AF1409" s="21"/>
      <c r="AG1409" s="21"/>
      <c r="AH1409" s="21"/>
      <c r="AI1409" s="21"/>
      <c r="AJ1409" s="22"/>
      <c r="AK1409" s="474"/>
      <c r="AL1409" s="468"/>
      <c r="AM1409" s="468"/>
      <c r="AN1409" s="468"/>
      <c r="AO1409" s="468">
        <v>4</v>
      </c>
      <c r="AP1409" s="469"/>
    </row>
    <row r="1410" spans="2:42" ht="19.5" customHeight="1">
      <c r="B1410" s="551"/>
      <c r="C1410" s="552"/>
      <c r="D1410" s="552"/>
      <c r="E1410" s="70"/>
      <c r="F1410" s="130"/>
      <c r="G1410" s="130"/>
      <c r="H1410" s="130"/>
      <c r="I1410" s="130"/>
      <c r="J1410" s="130"/>
      <c r="K1410" s="130"/>
      <c r="L1410" s="50"/>
      <c r="M1410" s="556"/>
      <c r="N1410" s="554"/>
      <c r="O1410" s="554"/>
      <c r="P1410" s="554"/>
      <c r="Q1410" s="555"/>
      <c r="R1410" s="525"/>
      <c r="S1410" s="525"/>
      <c r="T1410" s="525"/>
      <c r="U1410" s="525"/>
      <c r="V1410" s="525"/>
      <c r="W1410" s="525"/>
      <c r="X1410" s="525"/>
      <c r="Y1410" s="526"/>
      <c r="Z1410" s="526"/>
      <c r="AA1410" s="526"/>
      <c r="AB1410" s="526"/>
      <c r="AC1410" s="526"/>
      <c r="AD1410" s="21"/>
      <c r="AE1410" s="21"/>
      <c r="AF1410" s="21"/>
      <c r="AG1410" s="21"/>
      <c r="AH1410" s="21"/>
      <c r="AI1410" s="21"/>
      <c r="AJ1410" s="22"/>
      <c r="AK1410" s="474"/>
      <c r="AL1410" s="468"/>
      <c r="AM1410" s="468"/>
      <c r="AN1410" s="468"/>
      <c r="AO1410" s="468">
        <v>5</v>
      </c>
      <c r="AP1410" s="469"/>
    </row>
    <row r="1411" spans="2:42" ht="19.5" customHeight="1">
      <c r="B1411" s="551"/>
      <c r="C1411" s="552"/>
      <c r="D1411" s="552"/>
      <c r="E1411" s="70"/>
      <c r="F1411" s="130"/>
      <c r="G1411" s="130"/>
      <c r="H1411" s="130"/>
      <c r="I1411" s="130"/>
      <c r="J1411" s="130"/>
      <c r="K1411" s="130"/>
      <c r="L1411" s="50"/>
      <c r="M1411" s="553"/>
      <c r="N1411" s="554"/>
      <c r="O1411" s="554"/>
      <c r="P1411" s="554"/>
      <c r="Q1411" s="555"/>
      <c r="R1411" s="525"/>
      <c r="S1411" s="525"/>
      <c r="T1411" s="525"/>
      <c r="U1411" s="525"/>
      <c r="V1411" s="525"/>
      <c r="W1411" s="525"/>
      <c r="X1411" s="525"/>
      <c r="Y1411" s="526"/>
      <c r="Z1411" s="526"/>
      <c r="AA1411" s="526"/>
      <c r="AB1411" s="526"/>
      <c r="AC1411" s="526"/>
      <c r="AD1411" s="21"/>
      <c r="AE1411" s="21"/>
      <c r="AF1411" s="21"/>
      <c r="AG1411" s="21"/>
      <c r="AH1411" s="21"/>
      <c r="AI1411" s="21"/>
      <c r="AJ1411" s="22"/>
      <c r="AK1411" s="474"/>
      <c r="AL1411" s="468"/>
      <c r="AM1411" s="468"/>
      <c r="AN1411" s="468"/>
      <c r="AO1411" s="468"/>
      <c r="AP1411" s="469"/>
    </row>
    <row r="1412" spans="2:42" ht="19.5" customHeight="1">
      <c r="B1412" s="540" t="s">
        <v>2</v>
      </c>
      <c r="C1412" s="541"/>
      <c r="D1412" s="541"/>
      <c r="E1412" s="71"/>
      <c r="F1412" s="66"/>
      <c r="G1412" s="66"/>
      <c r="H1412" s="66"/>
      <c r="I1412" s="66"/>
      <c r="J1412" s="66"/>
      <c r="K1412" s="66"/>
      <c r="L1412" s="67"/>
      <c r="M1412" s="542" t="s">
        <v>51</v>
      </c>
      <c r="N1412" s="543"/>
      <c r="O1412" s="543"/>
      <c r="P1412" s="543"/>
      <c r="Q1412" s="544"/>
      <c r="R1412" s="545"/>
      <c r="S1412" s="545"/>
      <c r="T1412" s="545"/>
      <c r="U1412" s="545"/>
      <c r="V1412" s="545"/>
      <c r="W1412" s="545"/>
      <c r="X1412" s="545"/>
      <c r="Y1412" s="546"/>
      <c r="Z1412" s="546"/>
      <c r="AA1412" s="546"/>
      <c r="AB1412" s="546"/>
      <c r="AC1412" s="546"/>
      <c r="AD1412" s="23"/>
      <c r="AE1412" s="23"/>
      <c r="AF1412" s="23"/>
      <c r="AG1412" s="23"/>
      <c r="AH1412" s="23"/>
      <c r="AI1412" s="23"/>
      <c r="AJ1412" s="24"/>
      <c r="AK1412" s="547"/>
      <c r="AL1412" s="527"/>
      <c r="AM1412" s="527"/>
      <c r="AN1412" s="527"/>
      <c r="AO1412" s="527"/>
      <c r="AP1412" s="528"/>
    </row>
    <row r="1413" spans="2:42" ht="12" customHeight="1">
      <c r="B1413" s="68" t="s">
        <v>17</v>
      </c>
      <c r="C1413" s="81"/>
      <c r="D1413" s="81"/>
      <c r="E1413" s="81"/>
      <c r="F1413" s="81"/>
      <c r="G1413" s="81"/>
      <c r="H1413" s="81"/>
      <c r="I1413" s="81"/>
      <c r="J1413" s="81"/>
      <c r="K1413" s="81"/>
      <c r="L1413" s="81"/>
      <c r="M1413" s="81"/>
      <c r="N1413" s="81"/>
      <c r="O1413" s="81"/>
      <c r="P1413" s="81"/>
      <c r="Q1413" s="81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69"/>
      <c r="AD1413" s="9"/>
      <c r="AE1413" s="86"/>
      <c r="AF1413" s="86"/>
      <c r="AG1413" s="86"/>
      <c r="AH1413" s="86"/>
      <c r="AI1413" s="86"/>
      <c r="AJ1413" s="86"/>
      <c r="AK1413" s="86"/>
      <c r="AL1413" s="86"/>
      <c r="AM1413" s="86"/>
      <c r="AN1413" s="86"/>
      <c r="AO1413" s="86"/>
      <c r="AP1413" s="215"/>
    </row>
    <row r="1414" spans="2:42" ht="12" customHeight="1">
      <c r="B1414" s="11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12"/>
      <c r="AD1414" s="11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216"/>
    </row>
    <row r="1415" spans="2:42" ht="12" customHeight="1">
      <c r="B1415" s="1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  <c r="AA1415" s="31"/>
      <c r="AB1415" s="31"/>
      <c r="AC1415" s="12"/>
      <c r="AD1415" s="11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216"/>
    </row>
    <row r="1416" spans="2:42" ht="12" customHeight="1">
      <c r="B1416" s="11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12"/>
      <c r="AD1416" s="11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216"/>
    </row>
    <row r="1417" spans="2:42" ht="12" customHeight="1">
      <c r="B1417" s="1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12"/>
      <c r="AD1417" s="11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216"/>
    </row>
    <row r="1418" spans="2:42" ht="12" customHeight="1">
      <c r="B1418" s="11"/>
      <c r="C1418" s="33"/>
      <c r="D1418" s="33"/>
      <c r="E1418" s="33"/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  <c r="V1418" s="33"/>
      <c r="W1418" s="33"/>
      <c r="X1418" s="33"/>
      <c r="Y1418" s="33"/>
      <c r="Z1418" s="33"/>
      <c r="AA1418" s="33"/>
      <c r="AB1418" s="33"/>
      <c r="AC1418" s="12"/>
      <c r="AD1418" s="11"/>
      <c r="AE1418" s="4"/>
      <c r="AF1418" s="4"/>
      <c r="AG1418" s="4"/>
      <c r="AH1418" s="4"/>
      <c r="AI1418" s="4"/>
      <c r="AO1418" s="4"/>
      <c r="AP1418" s="216"/>
    </row>
    <row r="1419" spans="2:42" ht="12" customHeight="1">
      <c r="B1419" s="11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12"/>
      <c r="AD1419" s="11"/>
      <c r="AE1419" s="4"/>
      <c r="AF1419" s="4"/>
      <c r="AG1419" s="4"/>
      <c r="AH1419" s="4"/>
      <c r="AI1419" s="4"/>
      <c r="AO1419" s="4"/>
      <c r="AP1419" s="216"/>
    </row>
    <row r="1420" spans="2:42" ht="10.5">
      <c r="B1420" s="10"/>
      <c r="C1420" s="128"/>
      <c r="D1420" s="128"/>
      <c r="E1420" s="128"/>
      <c r="F1420" s="128"/>
      <c r="G1420" s="128"/>
      <c r="H1420" s="128"/>
      <c r="I1420" s="128"/>
      <c r="J1420" s="128"/>
      <c r="K1420" s="128"/>
      <c r="L1420" s="128"/>
      <c r="M1420" s="128"/>
      <c r="N1420" s="128"/>
      <c r="O1420" s="128"/>
      <c r="P1420" s="128"/>
      <c r="Q1420" s="128"/>
      <c r="R1420" s="128"/>
      <c r="S1420" s="128"/>
      <c r="T1420" s="128"/>
      <c r="U1420" s="128"/>
      <c r="V1420" s="128"/>
      <c r="W1420" s="128"/>
      <c r="X1420" s="128"/>
      <c r="Y1420" s="128"/>
      <c r="Z1420" s="128"/>
      <c r="AA1420" s="128"/>
      <c r="AB1420" s="128"/>
      <c r="AC1420" s="129"/>
      <c r="AD1420" s="11"/>
      <c r="AE1420" s="4"/>
      <c r="AF1420" s="4"/>
      <c r="AG1420" s="4"/>
      <c r="AH1420" s="4"/>
      <c r="AI1420" s="4"/>
      <c r="AO1420" s="209"/>
      <c r="AP1420" s="217"/>
    </row>
    <row r="1421" spans="2:42" ht="10.5">
      <c r="B1421" s="557" t="s">
        <v>33</v>
      </c>
      <c r="C1421" s="449"/>
      <c r="D1421" s="558"/>
      <c r="E1421" s="558"/>
      <c r="F1421" s="558"/>
      <c r="G1421" s="449" t="s">
        <v>34</v>
      </c>
      <c r="H1421" s="449"/>
      <c r="I1421" s="449"/>
      <c r="J1421" s="449" t="s">
        <v>34</v>
      </c>
      <c r="K1421" s="449"/>
      <c r="L1421" s="449"/>
      <c r="M1421" s="449" t="s">
        <v>35</v>
      </c>
      <c r="N1421" s="449"/>
      <c r="O1421" s="449"/>
      <c r="P1421" s="449"/>
      <c r="Q1421" s="449"/>
      <c r="R1421" s="449"/>
      <c r="S1421" s="449"/>
      <c r="T1421" s="449"/>
      <c r="U1421" s="449"/>
      <c r="V1421" s="449" t="s">
        <v>36</v>
      </c>
      <c r="W1421" s="449"/>
      <c r="X1421" s="449"/>
      <c r="Y1421" s="449" t="s">
        <v>37</v>
      </c>
      <c r="Z1421" s="449"/>
      <c r="AA1421" s="449"/>
      <c r="AB1421" s="449" t="s">
        <v>38</v>
      </c>
      <c r="AC1421" s="449"/>
      <c r="AD1421" s="449"/>
      <c r="AE1421" s="449" t="s">
        <v>39</v>
      </c>
      <c r="AF1421" s="449"/>
      <c r="AG1421" s="449"/>
      <c r="AH1421" s="449" t="s">
        <v>41</v>
      </c>
      <c r="AI1421" s="449"/>
      <c r="AJ1421" s="449"/>
      <c r="AK1421" s="449" t="s">
        <v>40</v>
      </c>
      <c r="AL1421" s="449"/>
      <c r="AM1421" s="449"/>
      <c r="AN1421" s="449" t="s">
        <v>66</v>
      </c>
      <c r="AO1421" s="449"/>
      <c r="AP1421" s="452"/>
    </row>
    <row r="1422" spans="2:42" ht="10.5">
      <c r="B1422" s="9"/>
      <c r="C1422" s="87"/>
      <c r="D1422" s="9"/>
      <c r="E1422" s="86"/>
      <c r="F1422" s="87"/>
      <c r="G1422" s="9"/>
      <c r="H1422" s="86"/>
      <c r="I1422" s="87"/>
      <c r="J1422" s="9"/>
      <c r="K1422" s="86"/>
      <c r="L1422" s="87"/>
      <c r="M1422" s="9"/>
      <c r="N1422" s="86"/>
      <c r="O1422" s="87"/>
      <c r="P1422" s="9"/>
      <c r="Q1422" s="86"/>
      <c r="R1422" s="87"/>
      <c r="S1422" s="9"/>
      <c r="T1422" s="86"/>
      <c r="U1422" s="87"/>
      <c r="V1422" s="9"/>
      <c r="W1422" s="86"/>
      <c r="X1422" s="87"/>
      <c r="Y1422" s="9"/>
      <c r="Z1422" s="86"/>
      <c r="AA1422" s="87"/>
      <c r="AB1422" s="9"/>
      <c r="AC1422" s="86"/>
      <c r="AD1422" s="87"/>
      <c r="AE1422" s="9"/>
      <c r="AF1422" s="86"/>
      <c r="AG1422" s="87"/>
      <c r="AH1422" s="9"/>
      <c r="AI1422" s="86"/>
      <c r="AJ1422" s="87"/>
      <c r="AK1422" s="9"/>
      <c r="AL1422" s="86"/>
      <c r="AM1422" s="87"/>
      <c r="AN1422" s="453">
        <f>AN1365+1</f>
        <v>25</v>
      </c>
      <c r="AO1422" s="454"/>
      <c r="AP1422" s="455"/>
    </row>
    <row r="1423" spans="2:42" ht="10.5">
      <c r="B1423" s="11"/>
      <c r="C1423" s="12"/>
      <c r="D1423" s="11"/>
      <c r="E1423" s="4"/>
      <c r="F1423" s="12"/>
      <c r="G1423" s="11"/>
      <c r="H1423" s="4"/>
      <c r="I1423" s="12"/>
      <c r="J1423" s="11"/>
      <c r="K1423" s="4"/>
      <c r="L1423" s="12"/>
      <c r="M1423" s="11"/>
      <c r="N1423" s="4"/>
      <c r="O1423" s="12"/>
      <c r="P1423" s="11"/>
      <c r="Q1423" s="4"/>
      <c r="R1423" s="12"/>
      <c r="S1423" s="11"/>
      <c r="T1423" s="4"/>
      <c r="U1423" s="12"/>
      <c r="V1423" s="11"/>
      <c r="W1423" s="4"/>
      <c r="X1423" s="12"/>
      <c r="Y1423" s="11"/>
      <c r="Z1423" s="4"/>
      <c r="AA1423" s="12"/>
      <c r="AB1423" s="11"/>
      <c r="AC1423" s="4"/>
      <c r="AD1423" s="12"/>
      <c r="AE1423" s="11"/>
      <c r="AF1423" s="4"/>
      <c r="AG1423" s="12"/>
      <c r="AH1423" s="11"/>
      <c r="AI1423" s="4"/>
      <c r="AJ1423" s="12"/>
      <c r="AK1423" s="11"/>
      <c r="AL1423" s="4"/>
      <c r="AM1423" s="12"/>
      <c r="AN1423" s="456"/>
      <c r="AO1423" s="457"/>
      <c r="AP1423" s="458"/>
    </row>
    <row r="1424" spans="2:42" ht="10.5">
      <c r="B1424" s="11"/>
      <c r="C1424" s="12"/>
      <c r="D1424" s="11"/>
      <c r="E1424" s="4"/>
      <c r="F1424" s="12"/>
      <c r="G1424" s="11"/>
      <c r="H1424" s="4"/>
      <c r="I1424" s="12"/>
      <c r="J1424" s="11"/>
      <c r="K1424" s="4"/>
      <c r="L1424" s="12"/>
      <c r="M1424" s="11"/>
      <c r="N1424" s="4"/>
      <c r="O1424" s="12"/>
      <c r="P1424" s="11"/>
      <c r="Q1424" s="4"/>
      <c r="R1424" s="12"/>
      <c r="S1424" s="11"/>
      <c r="T1424" s="4"/>
      <c r="U1424" s="12"/>
      <c r="V1424" s="11"/>
      <c r="W1424" s="4"/>
      <c r="X1424" s="12"/>
      <c r="Y1424" s="11"/>
      <c r="Z1424" s="4"/>
      <c r="AA1424" s="12"/>
      <c r="AB1424" s="11"/>
      <c r="AC1424" s="4"/>
      <c r="AD1424" s="12"/>
      <c r="AE1424" s="11"/>
      <c r="AF1424" s="4"/>
      <c r="AG1424" s="12"/>
      <c r="AH1424" s="11"/>
      <c r="AI1424" s="4"/>
      <c r="AJ1424" s="12"/>
      <c r="AK1424" s="11"/>
      <c r="AL1424" s="4"/>
      <c r="AM1424" s="12"/>
      <c r="AN1424" s="456"/>
      <c r="AO1424" s="457"/>
      <c r="AP1424" s="458"/>
    </row>
    <row r="1425" spans="2:42" ht="10.5">
      <c r="B1425" s="10"/>
      <c r="C1425" s="129"/>
      <c r="D1425" s="10"/>
      <c r="E1425" s="128"/>
      <c r="F1425" s="129"/>
      <c r="G1425" s="10"/>
      <c r="H1425" s="128"/>
      <c r="I1425" s="129"/>
      <c r="J1425" s="10"/>
      <c r="K1425" s="128"/>
      <c r="L1425" s="129"/>
      <c r="M1425" s="10"/>
      <c r="N1425" s="128"/>
      <c r="O1425" s="129"/>
      <c r="P1425" s="10"/>
      <c r="Q1425" s="128"/>
      <c r="R1425" s="129"/>
      <c r="S1425" s="10"/>
      <c r="T1425" s="128"/>
      <c r="U1425" s="129"/>
      <c r="V1425" s="10"/>
      <c r="W1425" s="128"/>
      <c r="X1425" s="129"/>
      <c r="Y1425" s="10"/>
      <c r="Z1425" s="128"/>
      <c r="AA1425" s="129"/>
      <c r="AB1425" s="10"/>
      <c r="AC1425" s="128"/>
      <c r="AD1425" s="129"/>
      <c r="AE1425" s="10"/>
      <c r="AF1425" s="128"/>
      <c r="AG1425" s="129"/>
      <c r="AH1425" s="10"/>
      <c r="AI1425" s="128"/>
      <c r="AJ1425" s="129"/>
      <c r="AK1425" s="10"/>
      <c r="AL1425" s="128"/>
      <c r="AM1425" s="129"/>
      <c r="AN1425" s="459"/>
      <c r="AO1425" s="460"/>
      <c r="AP1425" s="461"/>
    </row>
  </sheetData>
  <sheetProtection/>
  <mergeCells count="5850">
    <mergeCell ref="B1095:C1095"/>
    <mergeCell ref="B1152:C1152"/>
    <mergeCell ref="B1209:C1209"/>
    <mergeCell ref="B1266:C1266"/>
    <mergeCell ref="B1323:C1323"/>
    <mergeCell ref="B1380:C1380"/>
    <mergeCell ref="B753:C753"/>
    <mergeCell ref="B810:C810"/>
    <mergeCell ref="B867:C867"/>
    <mergeCell ref="B924:C924"/>
    <mergeCell ref="B981:C981"/>
    <mergeCell ref="B1038:C1038"/>
    <mergeCell ref="B411:C411"/>
    <mergeCell ref="B468:C468"/>
    <mergeCell ref="B525:C525"/>
    <mergeCell ref="B582:C582"/>
    <mergeCell ref="B639:C639"/>
    <mergeCell ref="B696:C696"/>
    <mergeCell ref="AM1412:AN1412"/>
    <mergeCell ref="AO1412:AP1412"/>
    <mergeCell ref="B1411:D1411"/>
    <mergeCell ref="B12:C12"/>
    <mergeCell ref="B69:C69"/>
    <mergeCell ref="B126:C126"/>
    <mergeCell ref="B183:C183"/>
    <mergeCell ref="B240:C240"/>
    <mergeCell ref="B297:C297"/>
    <mergeCell ref="B354:C354"/>
    <mergeCell ref="B1412:D1412"/>
    <mergeCell ref="M1412:P1412"/>
    <mergeCell ref="Q1412:T1412"/>
    <mergeCell ref="U1412:X1412"/>
    <mergeCell ref="Y1412:AC1412"/>
    <mergeCell ref="AK1412:AL1412"/>
    <mergeCell ref="M1411:P1411"/>
    <mergeCell ref="Q1411:T1411"/>
    <mergeCell ref="U1411:X1411"/>
    <mergeCell ref="Y1411:AC1411"/>
    <mergeCell ref="AK1411:AL1411"/>
    <mergeCell ref="AN1422:AP1425"/>
    <mergeCell ref="S1421:U1421"/>
    <mergeCell ref="V1421:X1421"/>
    <mergeCell ref="Y1421:AA1421"/>
    <mergeCell ref="AO1411:AP1411"/>
    <mergeCell ref="B1421:C1421"/>
    <mergeCell ref="D1421:F1421"/>
    <mergeCell ref="G1421:I1421"/>
    <mergeCell ref="J1421:L1421"/>
    <mergeCell ref="M1421:O1421"/>
    <mergeCell ref="P1421:R1421"/>
    <mergeCell ref="Y1408:AC1408"/>
    <mergeCell ref="AK1408:AL1408"/>
    <mergeCell ref="AM1408:AN1408"/>
    <mergeCell ref="AO1408:AP1408"/>
    <mergeCell ref="AB1421:AD1421"/>
    <mergeCell ref="AE1421:AG1421"/>
    <mergeCell ref="AH1421:AJ1421"/>
    <mergeCell ref="AK1421:AM1421"/>
    <mergeCell ref="AN1421:AP1421"/>
    <mergeCell ref="AM1411:AN1411"/>
    <mergeCell ref="AO1410:AP1410"/>
    <mergeCell ref="B1407:D1407"/>
    <mergeCell ref="M1407:P1407"/>
    <mergeCell ref="Q1407:T1407"/>
    <mergeCell ref="U1407:X1407"/>
    <mergeCell ref="Y1407:AC1407"/>
    <mergeCell ref="AK1407:AL1407"/>
    <mergeCell ref="AM1407:AN1407"/>
    <mergeCell ref="AO1407:AP1407"/>
    <mergeCell ref="B1408:D1408"/>
    <mergeCell ref="AK1409:AL1409"/>
    <mergeCell ref="AM1409:AN1409"/>
    <mergeCell ref="AO1409:AP1409"/>
    <mergeCell ref="B1410:D1410"/>
    <mergeCell ref="M1410:P1410"/>
    <mergeCell ref="Q1410:T1410"/>
    <mergeCell ref="U1410:X1410"/>
    <mergeCell ref="Y1410:AC1410"/>
    <mergeCell ref="AK1410:AL1410"/>
    <mergeCell ref="AM1410:AN1410"/>
    <mergeCell ref="AD1404:AF1404"/>
    <mergeCell ref="AG1404:AJ1404"/>
    <mergeCell ref="B1409:D1409"/>
    <mergeCell ref="M1409:P1409"/>
    <mergeCell ref="Q1409:T1409"/>
    <mergeCell ref="U1409:X1409"/>
    <mergeCell ref="Y1409:AC1409"/>
    <mergeCell ref="M1408:P1408"/>
    <mergeCell ref="Q1408:T1408"/>
    <mergeCell ref="U1408:X1408"/>
    <mergeCell ref="AM1406:AN1406"/>
    <mergeCell ref="AO1406:AP1406"/>
    <mergeCell ref="B1403:D1403"/>
    <mergeCell ref="M1403:P1403"/>
    <mergeCell ref="Q1403:T1403"/>
    <mergeCell ref="U1403:X1403"/>
    <mergeCell ref="Y1403:AC1403"/>
    <mergeCell ref="AD1403:AF1403"/>
    <mergeCell ref="AG1403:AJ1403"/>
    <mergeCell ref="B1404:D1404"/>
    <mergeCell ref="B1398:B1401"/>
    <mergeCell ref="AK1405:AL1405"/>
    <mergeCell ref="AM1405:AN1405"/>
    <mergeCell ref="AO1405:AP1405"/>
    <mergeCell ref="B1406:D1406"/>
    <mergeCell ref="M1406:P1406"/>
    <mergeCell ref="Q1406:T1406"/>
    <mergeCell ref="U1406:X1406"/>
    <mergeCell ref="Y1406:AC1406"/>
    <mergeCell ref="AK1406:AL1406"/>
    <mergeCell ref="B1405:D1405"/>
    <mergeCell ref="M1405:P1405"/>
    <mergeCell ref="Q1405:T1405"/>
    <mergeCell ref="U1405:X1405"/>
    <mergeCell ref="Y1405:AC1405"/>
    <mergeCell ref="Q1404:T1404"/>
    <mergeCell ref="U1404:X1404"/>
    <mergeCell ref="Y1404:AC1404"/>
    <mergeCell ref="M1404:P1404"/>
    <mergeCell ref="M1398:U1398"/>
    <mergeCell ref="V1398:AC1398"/>
    <mergeCell ref="AD1398:AG1398"/>
    <mergeCell ref="M1399:M1400"/>
    <mergeCell ref="N1399:N1400"/>
    <mergeCell ref="O1399:O1400"/>
    <mergeCell ref="P1399:P1400"/>
    <mergeCell ref="Q1399:Q1400"/>
    <mergeCell ref="R1399:R1400"/>
    <mergeCell ref="T1399:T1400"/>
    <mergeCell ref="AD1402:AF1402"/>
    <mergeCell ref="AG1402:AJ1402"/>
    <mergeCell ref="Y1396:AG1396"/>
    <mergeCell ref="AH1396:AP1396"/>
    <mergeCell ref="Y1397:AG1397"/>
    <mergeCell ref="AH1397:AP1397"/>
    <mergeCell ref="AB1399:AB1400"/>
    <mergeCell ref="B1402:D1402"/>
    <mergeCell ref="E1402:L1402"/>
    <mergeCell ref="M1402:P1402"/>
    <mergeCell ref="Q1402:T1402"/>
    <mergeCell ref="U1402:X1402"/>
    <mergeCell ref="Y1402:AC1402"/>
    <mergeCell ref="AC1399:AC1400"/>
    <mergeCell ref="AD1399:AG1399"/>
    <mergeCell ref="AD1400:AG1400"/>
    <mergeCell ref="M1401:P1401"/>
    <mergeCell ref="Q1401:T1401"/>
    <mergeCell ref="U1401:X1401"/>
    <mergeCell ref="Y1401:AC1401"/>
    <mergeCell ref="AD1401:AG1401"/>
    <mergeCell ref="S1399:S1400"/>
    <mergeCell ref="B1394:D1394"/>
    <mergeCell ref="F1394:O1394"/>
    <mergeCell ref="Q1394:T1394"/>
    <mergeCell ref="U1394:X1394"/>
    <mergeCell ref="Y1394:AG1394"/>
    <mergeCell ref="B1395:D1395"/>
    <mergeCell ref="F1395:O1395"/>
    <mergeCell ref="Q1395:T1395"/>
    <mergeCell ref="U1395:X1395"/>
    <mergeCell ref="Y1395:AG1395"/>
    <mergeCell ref="Q1391:T1391"/>
    <mergeCell ref="U1391:X1391"/>
    <mergeCell ref="Y1391:AG1391"/>
    <mergeCell ref="U1399:U1400"/>
    <mergeCell ref="V1399:V1400"/>
    <mergeCell ref="W1399:W1400"/>
    <mergeCell ref="X1399:X1400"/>
    <mergeCell ref="Y1399:Y1400"/>
    <mergeCell ref="Z1399:Z1400"/>
    <mergeCell ref="AA1399:AA1400"/>
    <mergeCell ref="B1393:D1393"/>
    <mergeCell ref="F1393:O1393"/>
    <mergeCell ref="Q1393:T1393"/>
    <mergeCell ref="U1393:X1393"/>
    <mergeCell ref="Y1393:AG1393"/>
    <mergeCell ref="B1390:D1390"/>
    <mergeCell ref="F1390:O1390"/>
    <mergeCell ref="Q1390:T1390"/>
    <mergeCell ref="U1390:X1390"/>
    <mergeCell ref="Y1390:AG1390"/>
    <mergeCell ref="Q1387:T1387"/>
    <mergeCell ref="U1387:X1387"/>
    <mergeCell ref="Y1387:AG1387"/>
    <mergeCell ref="B1392:D1392"/>
    <mergeCell ref="F1392:O1392"/>
    <mergeCell ref="Q1392:T1392"/>
    <mergeCell ref="U1392:X1392"/>
    <mergeCell ref="Y1392:AG1392"/>
    <mergeCell ref="B1391:D1391"/>
    <mergeCell ref="F1391:O1391"/>
    <mergeCell ref="B1389:D1389"/>
    <mergeCell ref="F1389:O1389"/>
    <mergeCell ref="Q1389:T1389"/>
    <mergeCell ref="U1389:X1389"/>
    <mergeCell ref="Y1389:AG1389"/>
    <mergeCell ref="B1386:D1386"/>
    <mergeCell ref="E1386:P1386"/>
    <mergeCell ref="Q1386:T1386"/>
    <mergeCell ref="U1386:X1386"/>
    <mergeCell ref="Y1386:AG1386"/>
    <mergeCell ref="Y1385:AA1385"/>
    <mergeCell ref="AF1385:AI1385"/>
    <mergeCell ref="AJ1385:AP1385"/>
    <mergeCell ref="B1388:D1388"/>
    <mergeCell ref="F1388:O1388"/>
    <mergeCell ref="Q1388:T1388"/>
    <mergeCell ref="U1388:X1388"/>
    <mergeCell ref="Y1388:AG1388"/>
    <mergeCell ref="B1387:D1387"/>
    <mergeCell ref="F1387:O1387"/>
    <mergeCell ref="C1382:R1383"/>
    <mergeCell ref="S1382:U1383"/>
    <mergeCell ref="V1382:AE1383"/>
    <mergeCell ref="AF1382:AI1382"/>
    <mergeCell ref="AJ1382:AP1382"/>
    <mergeCell ref="AF1383:AI1384"/>
    <mergeCell ref="AJ1383:AP1384"/>
    <mergeCell ref="B1384:F1385"/>
    <mergeCell ref="G1384:P1385"/>
    <mergeCell ref="AD1384:AE1385"/>
    <mergeCell ref="AD1381:AE1381"/>
    <mergeCell ref="AF1381:AI1381"/>
    <mergeCell ref="AN1364:AP1364"/>
    <mergeCell ref="AN1365:AP1368"/>
    <mergeCell ref="D1372:L1373"/>
    <mergeCell ref="Q1373:T1373"/>
    <mergeCell ref="U1373:V1373"/>
    <mergeCell ref="W1373:X1373"/>
    <mergeCell ref="Y1373:Z1373"/>
    <mergeCell ref="AA1373:AB1373"/>
    <mergeCell ref="O1381:P1381"/>
    <mergeCell ref="Q1381:R1381"/>
    <mergeCell ref="V1381:W1381"/>
    <mergeCell ref="X1381:Y1381"/>
    <mergeCell ref="Z1381:AA1381"/>
    <mergeCell ref="AB1381:AC1381"/>
    <mergeCell ref="Q1378:S1378"/>
    <mergeCell ref="Q1379:S1379"/>
    <mergeCell ref="AJ1381:AP1381"/>
    <mergeCell ref="AK1364:AM1364"/>
    <mergeCell ref="Q1380:S1380"/>
    <mergeCell ref="E1381:F1381"/>
    <mergeCell ref="G1381:H1381"/>
    <mergeCell ref="I1381:J1381"/>
    <mergeCell ref="K1381:L1381"/>
    <mergeCell ref="M1381:N1381"/>
    <mergeCell ref="AM1355:AN1355"/>
    <mergeCell ref="AO1355:AP1355"/>
    <mergeCell ref="AJ1371:AJ1372"/>
    <mergeCell ref="B1374:O1375"/>
    <mergeCell ref="Q1374:S1374"/>
    <mergeCell ref="Q1375:S1375"/>
    <mergeCell ref="AE1364:AG1364"/>
    <mergeCell ref="AH1364:AJ1364"/>
    <mergeCell ref="B1355:D1355"/>
    <mergeCell ref="M1355:P1355"/>
    <mergeCell ref="Q1355:T1355"/>
    <mergeCell ref="U1355:X1355"/>
    <mergeCell ref="Y1355:AC1355"/>
    <mergeCell ref="AK1355:AL1355"/>
    <mergeCell ref="S1364:U1364"/>
    <mergeCell ref="V1364:X1364"/>
    <mergeCell ref="Y1364:AA1364"/>
    <mergeCell ref="B1354:D1354"/>
    <mergeCell ref="M1354:P1354"/>
    <mergeCell ref="Q1354:T1354"/>
    <mergeCell ref="U1354:X1354"/>
    <mergeCell ref="Y1354:AC1354"/>
    <mergeCell ref="AB1364:AD1364"/>
    <mergeCell ref="B1364:C1364"/>
    <mergeCell ref="D1364:F1364"/>
    <mergeCell ref="G1364:I1364"/>
    <mergeCell ref="J1364:L1364"/>
    <mergeCell ref="M1364:O1364"/>
    <mergeCell ref="P1364:R1364"/>
    <mergeCell ref="Y1351:AC1351"/>
    <mergeCell ref="B1353:D1353"/>
    <mergeCell ref="M1353:P1353"/>
    <mergeCell ref="Q1353:T1353"/>
    <mergeCell ref="U1353:X1353"/>
    <mergeCell ref="AM1351:AN1351"/>
    <mergeCell ref="AO1351:AP1351"/>
    <mergeCell ref="AC1373:AD1373"/>
    <mergeCell ref="AE1373:AF1373"/>
    <mergeCell ref="AG1373:AH1373"/>
    <mergeCell ref="AM1373:AP1373"/>
    <mergeCell ref="AK1354:AL1354"/>
    <mergeCell ref="AM1354:AN1354"/>
    <mergeCell ref="AO1353:AP1353"/>
    <mergeCell ref="AO1354:AP1354"/>
    <mergeCell ref="M1350:P1350"/>
    <mergeCell ref="Q1350:T1350"/>
    <mergeCell ref="U1350:X1350"/>
    <mergeCell ref="Y1350:AC1350"/>
    <mergeCell ref="AK1350:AL1350"/>
    <mergeCell ref="AK1351:AL1351"/>
    <mergeCell ref="AM1350:AN1350"/>
    <mergeCell ref="AO1350:AP1350"/>
    <mergeCell ref="B1351:D1351"/>
    <mergeCell ref="AK1352:AL1352"/>
    <mergeCell ref="AM1352:AN1352"/>
    <mergeCell ref="AO1352:AP1352"/>
    <mergeCell ref="M1351:P1351"/>
    <mergeCell ref="Q1351:T1351"/>
    <mergeCell ref="U1351:X1351"/>
    <mergeCell ref="B1350:D1350"/>
    <mergeCell ref="Y1353:AC1353"/>
    <mergeCell ref="AK1353:AL1353"/>
    <mergeCell ref="AM1353:AN1353"/>
    <mergeCell ref="AD1347:AF1347"/>
    <mergeCell ref="AG1347:AJ1347"/>
    <mergeCell ref="B1352:D1352"/>
    <mergeCell ref="M1352:P1352"/>
    <mergeCell ref="Q1352:T1352"/>
    <mergeCell ref="U1352:X1352"/>
    <mergeCell ref="Y1352:AC1352"/>
    <mergeCell ref="AM1349:AN1349"/>
    <mergeCell ref="AO1349:AP1349"/>
    <mergeCell ref="B1346:D1346"/>
    <mergeCell ref="M1346:P1346"/>
    <mergeCell ref="Q1346:T1346"/>
    <mergeCell ref="U1346:X1346"/>
    <mergeCell ref="Y1346:AC1346"/>
    <mergeCell ref="AD1346:AF1346"/>
    <mergeCell ref="AG1346:AJ1346"/>
    <mergeCell ref="B1347:D1347"/>
    <mergeCell ref="B1341:B1344"/>
    <mergeCell ref="AK1348:AL1348"/>
    <mergeCell ref="AM1348:AN1348"/>
    <mergeCell ref="AO1348:AP1348"/>
    <mergeCell ref="B1349:D1349"/>
    <mergeCell ref="M1349:P1349"/>
    <mergeCell ref="Q1349:T1349"/>
    <mergeCell ref="U1349:X1349"/>
    <mergeCell ref="Y1349:AC1349"/>
    <mergeCell ref="AK1349:AL1349"/>
    <mergeCell ref="B1348:D1348"/>
    <mergeCell ref="M1348:P1348"/>
    <mergeCell ref="Q1348:T1348"/>
    <mergeCell ref="U1348:X1348"/>
    <mergeCell ref="Y1348:AC1348"/>
    <mergeCell ref="Q1347:T1347"/>
    <mergeCell ref="U1347:X1347"/>
    <mergeCell ref="Y1347:AC1347"/>
    <mergeCell ref="M1347:P1347"/>
    <mergeCell ref="M1341:U1341"/>
    <mergeCell ref="V1341:AC1341"/>
    <mergeCell ref="AD1341:AG1341"/>
    <mergeCell ref="M1342:M1343"/>
    <mergeCell ref="N1342:N1343"/>
    <mergeCell ref="O1342:O1343"/>
    <mergeCell ref="P1342:P1343"/>
    <mergeCell ref="Q1342:Q1343"/>
    <mergeCell ref="R1342:R1343"/>
    <mergeCell ref="T1342:T1343"/>
    <mergeCell ref="AD1345:AF1345"/>
    <mergeCell ref="AG1345:AJ1345"/>
    <mergeCell ref="Y1339:AG1339"/>
    <mergeCell ref="AH1339:AP1339"/>
    <mergeCell ref="Y1340:AG1340"/>
    <mergeCell ref="AH1340:AP1340"/>
    <mergeCell ref="AB1342:AB1343"/>
    <mergeCell ref="B1345:D1345"/>
    <mergeCell ref="E1345:L1345"/>
    <mergeCell ref="M1345:P1345"/>
    <mergeCell ref="Q1345:T1345"/>
    <mergeCell ref="U1345:X1345"/>
    <mergeCell ref="Y1345:AC1345"/>
    <mergeCell ref="AC1342:AC1343"/>
    <mergeCell ref="AD1342:AG1342"/>
    <mergeCell ref="AD1343:AG1343"/>
    <mergeCell ref="M1344:P1344"/>
    <mergeCell ref="Q1344:T1344"/>
    <mergeCell ref="U1344:X1344"/>
    <mergeCell ref="Y1344:AC1344"/>
    <mergeCell ref="AD1344:AG1344"/>
    <mergeCell ref="S1342:S1343"/>
    <mergeCell ref="B1337:D1337"/>
    <mergeCell ref="F1337:O1337"/>
    <mergeCell ref="Q1337:T1337"/>
    <mergeCell ref="U1337:X1337"/>
    <mergeCell ref="Y1337:AG1337"/>
    <mergeCell ref="B1338:D1338"/>
    <mergeCell ref="F1338:O1338"/>
    <mergeCell ref="Q1338:T1338"/>
    <mergeCell ref="U1338:X1338"/>
    <mergeCell ref="Y1338:AG1338"/>
    <mergeCell ref="Q1334:T1334"/>
    <mergeCell ref="U1334:X1334"/>
    <mergeCell ref="Y1334:AG1334"/>
    <mergeCell ref="U1342:U1343"/>
    <mergeCell ref="V1342:V1343"/>
    <mergeCell ref="W1342:W1343"/>
    <mergeCell ref="X1342:X1343"/>
    <mergeCell ref="Y1342:Y1343"/>
    <mergeCell ref="Z1342:Z1343"/>
    <mergeCell ref="AA1342:AA1343"/>
    <mergeCell ref="B1336:D1336"/>
    <mergeCell ref="F1336:O1336"/>
    <mergeCell ref="Q1336:T1336"/>
    <mergeCell ref="U1336:X1336"/>
    <mergeCell ref="Y1336:AG1336"/>
    <mergeCell ref="B1333:D1333"/>
    <mergeCell ref="F1333:O1333"/>
    <mergeCell ref="Q1333:T1333"/>
    <mergeCell ref="U1333:X1333"/>
    <mergeCell ref="Y1333:AG1333"/>
    <mergeCell ref="Q1330:T1330"/>
    <mergeCell ref="U1330:X1330"/>
    <mergeCell ref="Y1330:AG1330"/>
    <mergeCell ref="B1335:D1335"/>
    <mergeCell ref="F1335:O1335"/>
    <mergeCell ref="Q1335:T1335"/>
    <mergeCell ref="U1335:X1335"/>
    <mergeCell ref="Y1335:AG1335"/>
    <mergeCell ref="B1334:D1334"/>
    <mergeCell ref="F1334:O1334"/>
    <mergeCell ref="B1332:D1332"/>
    <mergeCell ref="F1332:O1332"/>
    <mergeCell ref="Q1332:T1332"/>
    <mergeCell ref="U1332:X1332"/>
    <mergeCell ref="Y1332:AG1332"/>
    <mergeCell ref="B1329:D1329"/>
    <mergeCell ref="E1329:P1329"/>
    <mergeCell ref="Q1329:T1329"/>
    <mergeCell ref="U1329:X1329"/>
    <mergeCell ref="Y1329:AG1329"/>
    <mergeCell ref="Y1328:AA1328"/>
    <mergeCell ref="AF1328:AI1328"/>
    <mergeCell ref="AJ1328:AP1328"/>
    <mergeCell ref="B1331:D1331"/>
    <mergeCell ref="F1331:O1331"/>
    <mergeCell ref="Q1331:T1331"/>
    <mergeCell ref="U1331:X1331"/>
    <mergeCell ref="Y1331:AG1331"/>
    <mergeCell ref="B1330:D1330"/>
    <mergeCell ref="F1330:O1330"/>
    <mergeCell ref="C1325:R1326"/>
    <mergeCell ref="S1325:U1326"/>
    <mergeCell ref="V1325:AE1326"/>
    <mergeCell ref="AF1325:AI1325"/>
    <mergeCell ref="AJ1325:AP1325"/>
    <mergeCell ref="AF1326:AI1327"/>
    <mergeCell ref="AJ1326:AP1327"/>
    <mergeCell ref="B1327:F1328"/>
    <mergeCell ref="G1327:P1328"/>
    <mergeCell ref="AD1327:AE1328"/>
    <mergeCell ref="AF1324:AI1324"/>
    <mergeCell ref="AJ1324:AP1324"/>
    <mergeCell ref="AK1307:AM1307"/>
    <mergeCell ref="AN1307:AP1307"/>
    <mergeCell ref="AN1308:AP1311"/>
    <mergeCell ref="D1315:L1316"/>
    <mergeCell ref="Q1316:T1316"/>
    <mergeCell ref="U1316:V1316"/>
    <mergeCell ref="W1316:X1316"/>
    <mergeCell ref="Y1316:Z1316"/>
    <mergeCell ref="O1324:P1324"/>
    <mergeCell ref="Q1324:R1324"/>
    <mergeCell ref="AB1307:AD1307"/>
    <mergeCell ref="AE1307:AG1307"/>
    <mergeCell ref="AH1307:AJ1307"/>
    <mergeCell ref="V1324:W1324"/>
    <mergeCell ref="X1324:Y1324"/>
    <mergeCell ref="Z1324:AA1324"/>
    <mergeCell ref="AB1324:AC1324"/>
    <mergeCell ref="AD1324:AE1324"/>
    <mergeCell ref="Q1321:S1321"/>
    <mergeCell ref="V1307:X1307"/>
    <mergeCell ref="Y1307:AA1307"/>
    <mergeCell ref="AE1316:AF1316"/>
    <mergeCell ref="AG1316:AH1316"/>
    <mergeCell ref="E1324:F1324"/>
    <mergeCell ref="G1324:H1324"/>
    <mergeCell ref="I1324:J1324"/>
    <mergeCell ref="K1324:L1324"/>
    <mergeCell ref="M1324:N1324"/>
    <mergeCell ref="AM1298:AN1298"/>
    <mergeCell ref="AO1298:AP1298"/>
    <mergeCell ref="AJ1314:AJ1315"/>
    <mergeCell ref="B1317:O1318"/>
    <mergeCell ref="Q1317:S1317"/>
    <mergeCell ref="Q1318:S1318"/>
    <mergeCell ref="AA1316:AB1316"/>
    <mergeCell ref="AC1316:AD1316"/>
    <mergeCell ref="AK1297:AL1297"/>
    <mergeCell ref="AM1297:AN1297"/>
    <mergeCell ref="AO1297:AP1297"/>
    <mergeCell ref="B1298:D1298"/>
    <mergeCell ref="M1298:P1298"/>
    <mergeCell ref="Q1298:T1298"/>
    <mergeCell ref="U1298:X1298"/>
    <mergeCell ref="Y1298:AC1298"/>
    <mergeCell ref="AK1298:AL1298"/>
    <mergeCell ref="P1307:R1307"/>
    <mergeCell ref="B1297:D1297"/>
    <mergeCell ref="M1297:P1297"/>
    <mergeCell ref="Q1297:T1297"/>
    <mergeCell ref="U1297:X1297"/>
    <mergeCell ref="Y1297:AC1297"/>
    <mergeCell ref="Y1294:AC1294"/>
    <mergeCell ref="AK1294:AL1294"/>
    <mergeCell ref="AM1294:AN1294"/>
    <mergeCell ref="AO1294:AP1294"/>
    <mergeCell ref="AM1316:AP1316"/>
    <mergeCell ref="B1307:C1307"/>
    <mergeCell ref="D1307:F1307"/>
    <mergeCell ref="G1307:I1307"/>
    <mergeCell ref="J1307:L1307"/>
    <mergeCell ref="M1307:O1307"/>
    <mergeCell ref="AM1296:AN1296"/>
    <mergeCell ref="AO1296:AP1296"/>
    <mergeCell ref="B1293:D1293"/>
    <mergeCell ref="M1293:P1293"/>
    <mergeCell ref="Q1293:T1293"/>
    <mergeCell ref="U1293:X1293"/>
    <mergeCell ref="Y1293:AC1293"/>
    <mergeCell ref="AK1293:AL1293"/>
    <mergeCell ref="AM1293:AN1293"/>
    <mergeCell ref="AO1293:AP1293"/>
    <mergeCell ref="Y1295:AC1295"/>
    <mergeCell ref="AK1295:AL1295"/>
    <mergeCell ref="AM1295:AN1295"/>
    <mergeCell ref="AO1295:AP1295"/>
    <mergeCell ref="B1296:D1296"/>
    <mergeCell ref="M1296:P1296"/>
    <mergeCell ref="Q1296:T1296"/>
    <mergeCell ref="U1296:X1296"/>
    <mergeCell ref="Y1296:AC1296"/>
    <mergeCell ref="AK1296:AL1296"/>
    <mergeCell ref="B1289:D1289"/>
    <mergeCell ref="M1289:P1289"/>
    <mergeCell ref="B1295:D1295"/>
    <mergeCell ref="M1295:P1295"/>
    <mergeCell ref="Q1295:T1295"/>
    <mergeCell ref="U1295:X1295"/>
    <mergeCell ref="B1294:D1294"/>
    <mergeCell ref="M1294:P1294"/>
    <mergeCell ref="Q1294:T1294"/>
    <mergeCell ref="U1294:X1294"/>
    <mergeCell ref="AM1291:AN1291"/>
    <mergeCell ref="AO1291:AP1291"/>
    <mergeCell ref="AG1289:AJ1289"/>
    <mergeCell ref="B1290:D1290"/>
    <mergeCell ref="M1290:P1290"/>
    <mergeCell ref="Q1290:T1290"/>
    <mergeCell ref="U1290:X1290"/>
    <mergeCell ref="Y1290:AC1290"/>
    <mergeCell ref="AD1290:AF1290"/>
    <mergeCell ref="AG1290:AJ1290"/>
    <mergeCell ref="Q1292:T1292"/>
    <mergeCell ref="U1292:X1292"/>
    <mergeCell ref="Y1292:AC1292"/>
    <mergeCell ref="AK1292:AL1292"/>
    <mergeCell ref="Q1289:T1289"/>
    <mergeCell ref="U1289:X1289"/>
    <mergeCell ref="Y1289:AC1289"/>
    <mergeCell ref="AD1289:AF1289"/>
    <mergeCell ref="AM1292:AN1292"/>
    <mergeCell ref="AO1292:AP1292"/>
    <mergeCell ref="B1291:D1291"/>
    <mergeCell ref="M1291:P1291"/>
    <mergeCell ref="Q1291:T1291"/>
    <mergeCell ref="U1291:X1291"/>
    <mergeCell ref="Y1291:AC1291"/>
    <mergeCell ref="AK1291:AL1291"/>
    <mergeCell ref="B1292:D1292"/>
    <mergeCell ref="M1292:P1292"/>
    <mergeCell ref="B1284:B1287"/>
    <mergeCell ref="M1284:U1284"/>
    <mergeCell ref="V1284:AC1284"/>
    <mergeCell ref="AD1284:AG1284"/>
    <mergeCell ref="M1285:M1286"/>
    <mergeCell ref="N1285:N1286"/>
    <mergeCell ref="O1285:O1286"/>
    <mergeCell ref="P1285:P1286"/>
    <mergeCell ref="Q1285:Q1286"/>
    <mergeCell ref="R1285:R1286"/>
    <mergeCell ref="AD1288:AF1288"/>
    <mergeCell ref="AG1288:AJ1288"/>
    <mergeCell ref="Y1282:AG1282"/>
    <mergeCell ref="AH1282:AP1282"/>
    <mergeCell ref="Y1283:AG1283"/>
    <mergeCell ref="AH1283:AP1283"/>
    <mergeCell ref="AB1285:AB1286"/>
    <mergeCell ref="B1288:D1288"/>
    <mergeCell ref="E1288:L1288"/>
    <mergeCell ref="M1288:P1288"/>
    <mergeCell ref="Q1288:T1288"/>
    <mergeCell ref="U1288:X1288"/>
    <mergeCell ref="Y1288:AC1288"/>
    <mergeCell ref="AC1285:AC1286"/>
    <mergeCell ref="AD1285:AG1285"/>
    <mergeCell ref="AD1286:AG1286"/>
    <mergeCell ref="M1287:P1287"/>
    <mergeCell ref="Q1287:T1287"/>
    <mergeCell ref="U1287:X1287"/>
    <mergeCell ref="Y1287:AC1287"/>
    <mergeCell ref="AD1287:AG1287"/>
    <mergeCell ref="S1285:S1286"/>
    <mergeCell ref="B1280:D1280"/>
    <mergeCell ref="F1280:O1280"/>
    <mergeCell ref="Q1280:T1280"/>
    <mergeCell ref="U1280:X1280"/>
    <mergeCell ref="Y1280:AG1280"/>
    <mergeCell ref="B1281:D1281"/>
    <mergeCell ref="F1281:O1281"/>
    <mergeCell ref="Q1281:T1281"/>
    <mergeCell ref="U1281:X1281"/>
    <mergeCell ref="Y1281:AG1281"/>
    <mergeCell ref="Q1277:T1277"/>
    <mergeCell ref="U1277:X1277"/>
    <mergeCell ref="Y1277:AG1277"/>
    <mergeCell ref="U1285:U1286"/>
    <mergeCell ref="V1285:V1286"/>
    <mergeCell ref="W1285:W1286"/>
    <mergeCell ref="X1285:X1286"/>
    <mergeCell ref="Y1285:Y1286"/>
    <mergeCell ref="Z1285:Z1286"/>
    <mergeCell ref="AA1285:AA1286"/>
    <mergeCell ref="B1279:D1279"/>
    <mergeCell ref="F1279:O1279"/>
    <mergeCell ref="Q1279:T1279"/>
    <mergeCell ref="U1279:X1279"/>
    <mergeCell ref="Y1279:AG1279"/>
    <mergeCell ref="B1276:D1276"/>
    <mergeCell ref="F1276:O1276"/>
    <mergeCell ref="Q1276:T1276"/>
    <mergeCell ref="U1276:X1276"/>
    <mergeCell ref="Y1276:AG1276"/>
    <mergeCell ref="Q1273:T1273"/>
    <mergeCell ref="U1273:X1273"/>
    <mergeCell ref="Y1273:AG1273"/>
    <mergeCell ref="B1278:D1278"/>
    <mergeCell ref="F1278:O1278"/>
    <mergeCell ref="Q1278:T1278"/>
    <mergeCell ref="U1278:X1278"/>
    <mergeCell ref="Y1278:AG1278"/>
    <mergeCell ref="B1277:D1277"/>
    <mergeCell ref="F1277:O1277"/>
    <mergeCell ref="B1275:D1275"/>
    <mergeCell ref="F1275:O1275"/>
    <mergeCell ref="Q1275:T1275"/>
    <mergeCell ref="U1275:X1275"/>
    <mergeCell ref="Y1275:AG1275"/>
    <mergeCell ref="B1272:D1272"/>
    <mergeCell ref="E1272:P1272"/>
    <mergeCell ref="Q1272:T1272"/>
    <mergeCell ref="U1272:X1272"/>
    <mergeCell ref="Y1272:AG1272"/>
    <mergeCell ref="Y1271:AA1271"/>
    <mergeCell ref="AF1271:AI1271"/>
    <mergeCell ref="AJ1271:AP1271"/>
    <mergeCell ref="B1274:D1274"/>
    <mergeCell ref="F1274:O1274"/>
    <mergeCell ref="Q1274:T1274"/>
    <mergeCell ref="U1274:X1274"/>
    <mergeCell ref="Y1274:AG1274"/>
    <mergeCell ref="B1273:D1273"/>
    <mergeCell ref="F1273:O1273"/>
    <mergeCell ref="C1268:R1269"/>
    <mergeCell ref="S1268:U1269"/>
    <mergeCell ref="V1268:AE1269"/>
    <mergeCell ref="AF1268:AI1268"/>
    <mergeCell ref="AJ1268:AP1268"/>
    <mergeCell ref="AF1269:AI1270"/>
    <mergeCell ref="AJ1269:AP1270"/>
    <mergeCell ref="B1270:F1271"/>
    <mergeCell ref="G1270:P1271"/>
    <mergeCell ref="AD1270:AE1271"/>
    <mergeCell ref="AD1267:AE1267"/>
    <mergeCell ref="AF1267:AI1267"/>
    <mergeCell ref="AN1250:AP1250"/>
    <mergeCell ref="AN1251:AP1254"/>
    <mergeCell ref="D1258:L1259"/>
    <mergeCell ref="Q1259:T1259"/>
    <mergeCell ref="U1259:V1259"/>
    <mergeCell ref="W1259:X1259"/>
    <mergeCell ref="Y1259:Z1259"/>
    <mergeCell ref="AA1259:AB1259"/>
    <mergeCell ref="O1267:P1267"/>
    <mergeCell ref="Q1267:R1267"/>
    <mergeCell ref="V1267:W1267"/>
    <mergeCell ref="X1267:Y1267"/>
    <mergeCell ref="Z1267:AA1267"/>
    <mergeCell ref="AB1267:AC1267"/>
    <mergeCell ref="Q1264:S1264"/>
    <mergeCell ref="Q1265:S1265"/>
    <mergeCell ref="AJ1267:AP1267"/>
    <mergeCell ref="AK1250:AM1250"/>
    <mergeCell ref="Q1266:S1266"/>
    <mergeCell ref="E1267:F1267"/>
    <mergeCell ref="G1267:H1267"/>
    <mergeCell ref="I1267:J1267"/>
    <mergeCell ref="K1267:L1267"/>
    <mergeCell ref="M1267:N1267"/>
    <mergeCell ref="AM1241:AN1241"/>
    <mergeCell ref="AO1241:AP1241"/>
    <mergeCell ref="AJ1257:AJ1258"/>
    <mergeCell ref="B1260:O1261"/>
    <mergeCell ref="Q1260:S1260"/>
    <mergeCell ref="Q1261:S1261"/>
    <mergeCell ref="AE1250:AG1250"/>
    <mergeCell ref="AH1250:AJ1250"/>
    <mergeCell ref="B1241:D1241"/>
    <mergeCell ref="M1241:P1241"/>
    <mergeCell ref="Q1241:T1241"/>
    <mergeCell ref="U1241:X1241"/>
    <mergeCell ref="Y1241:AC1241"/>
    <mergeCell ref="AK1241:AL1241"/>
    <mergeCell ref="S1250:U1250"/>
    <mergeCell ref="V1250:X1250"/>
    <mergeCell ref="Y1250:AA1250"/>
    <mergeCell ref="B1240:D1240"/>
    <mergeCell ref="M1240:P1240"/>
    <mergeCell ref="Q1240:T1240"/>
    <mergeCell ref="U1240:X1240"/>
    <mergeCell ref="Y1240:AC1240"/>
    <mergeCell ref="AB1250:AD1250"/>
    <mergeCell ref="B1250:C1250"/>
    <mergeCell ref="D1250:F1250"/>
    <mergeCell ref="G1250:I1250"/>
    <mergeCell ref="J1250:L1250"/>
    <mergeCell ref="M1250:O1250"/>
    <mergeCell ref="P1250:R1250"/>
    <mergeCell ref="Y1237:AC1237"/>
    <mergeCell ref="B1239:D1239"/>
    <mergeCell ref="M1239:P1239"/>
    <mergeCell ref="Q1239:T1239"/>
    <mergeCell ref="U1239:X1239"/>
    <mergeCell ref="AM1237:AN1237"/>
    <mergeCell ref="AO1237:AP1237"/>
    <mergeCell ref="AC1259:AD1259"/>
    <mergeCell ref="AE1259:AF1259"/>
    <mergeCell ref="AG1259:AH1259"/>
    <mergeCell ref="AM1259:AP1259"/>
    <mergeCell ref="AK1240:AL1240"/>
    <mergeCell ref="AM1240:AN1240"/>
    <mergeCell ref="AO1239:AP1239"/>
    <mergeCell ref="AO1240:AP1240"/>
    <mergeCell ref="M1236:P1236"/>
    <mergeCell ref="Q1236:T1236"/>
    <mergeCell ref="U1236:X1236"/>
    <mergeCell ref="Y1236:AC1236"/>
    <mergeCell ref="AK1236:AL1236"/>
    <mergeCell ref="AK1237:AL1237"/>
    <mergeCell ref="AM1236:AN1236"/>
    <mergeCell ref="AO1236:AP1236"/>
    <mergeCell ref="B1237:D1237"/>
    <mergeCell ref="AK1238:AL1238"/>
    <mergeCell ref="AM1238:AN1238"/>
    <mergeCell ref="AO1238:AP1238"/>
    <mergeCell ref="M1237:P1237"/>
    <mergeCell ref="Q1237:T1237"/>
    <mergeCell ref="U1237:X1237"/>
    <mergeCell ref="B1236:D1236"/>
    <mergeCell ref="Y1239:AC1239"/>
    <mergeCell ref="AK1239:AL1239"/>
    <mergeCell ref="AM1239:AN1239"/>
    <mergeCell ref="AD1233:AF1233"/>
    <mergeCell ref="AG1233:AJ1233"/>
    <mergeCell ref="B1238:D1238"/>
    <mergeCell ref="M1238:P1238"/>
    <mergeCell ref="Q1238:T1238"/>
    <mergeCell ref="U1238:X1238"/>
    <mergeCell ref="Y1238:AC1238"/>
    <mergeCell ref="AM1235:AN1235"/>
    <mergeCell ref="AO1235:AP1235"/>
    <mergeCell ref="B1232:D1232"/>
    <mergeCell ref="M1232:P1232"/>
    <mergeCell ref="Q1232:T1232"/>
    <mergeCell ref="U1232:X1232"/>
    <mergeCell ref="Y1232:AC1232"/>
    <mergeCell ref="AD1232:AF1232"/>
    <mergeCell ref="AG1232:AJ1232"/>
    <mergeCell ref="B1233:D1233"/>
    <mergeCell ref="B1227:B1230"/>
    <mergeCell ref="AK1234:AL1234"/>
    <mergeCell ref="AM1234:AN1234"/>
    <mergeCell ref="AO1234:AP1234"/>
    <mergeCell ref="B1235:D1235"/>
    <mergeCell ref="M1235:P1235"/>
    <mergeCell ref="Q1235:T1235"/>
    <mergeCell ref="U1235:X1235"/>
    <mergeCell ref="Y1235:AC1235"/>
    <mergeCell ref="AK1235:AL1235"/>
    <mergeCell ref="B1234:D1234"/>
    <mergeCell ref="M1234:P1234"/>
    <mergeCell ref="Q1234:T1234"/>
    <mergeCell ref="U1234:X1234"/>
    <mergeCell ref="Y1234:AC1234"/>
    <mergeCell ref="Q1233:T1233"/>
    <mergeCell ref="U1233:X1233"/>
    <mergeCell ref="Y1233:AC1233"/>
    <mergeCell ref="M1233:P1233"/>
    <mergeCell ref="M1227:U1227"/>
    <mergeCell ref="V1227:AC1227"/>
    <mergeCell ref="AD1227:AG1227"/>
    <mergeCell ref="M1228:M1229"/>
    <mergeCell ref="N1228:N1229"/>
    <mergeCell ref="O1228:O1229"/>
    <mergeCell ref="P1228:P1229"/>
    <mergeCell ref="Q1228:Q1229"/>
    <mergeCell ref="R1228:R1229"/>
    <mergeCell ref="T1228:T1229"/>
    <mergeCell ref="AD1231:AF1231"/>
    <mergeCell ref="AG1231:AJ1231"/>
    <mergeCell ref="Y1225:AG1225"/>
    <mergeCell ref="AH1225:AP1225"/>
    <mergeCell ref="Y1226:AG1226"/>
    <mergeCell ref="AH1226:AP1226"/>
    <mergeCell ref="AB1228:AB1229"/>
    <mergeCell ref="B1231:D1231"/>
    <mergeCell ref="E1231:L1231"/>
    <mergeCell ref="M1231:P1231"/>
    <mergeCell ref="Q1231:T1231"/>
    <mergeCell ref="U1231:X1231"/>
    <mergeCell ref="Y1231:AC1231"/>
    <mergeCell ref="AC1228:AC1229"/>
    <mergeCell ref="AD1228:AG1228"/>
    <mergeCell ref="AD1229:AG1229"/>
    <mergeCell ref="M1230:P1230"/>
    <mergeCell ref="Q1230:T1230"/>
    <mergeCell ref="U1230:X1230"/>
    <mergeCell ref="Y1230:AC1230"/>
    <mergeCell ref="AD1230:AG1230"/>
    <mergeCell ref="S1228:S1229"/>
    <mergeCell ref="B1223:D1223"/>
    <mergeCell ref="F1223:O1223"/>
    <mergeCell ref="Q1223:T1223"/>
    <mergeCell ref="U1223:X1223"/>
    <mergeCell ref="Y1223:AG1223"/>
    <mergeCell ref="B1224:D1224"/>
    <mergeCell ref="F1224:O1224"/>
    <mergeCell ref="Q1224:T1224"/>
    <mergeCell ref="U1224:X1224"/>
    <mergeCell ref="Y1224:AG1224"/>
    <mergeCell ref="Q1220:T1220"/>
    <mergeCell ref="U1220:X1220"/>
    <mergeCell ref="Y1220:AG1220"/>
    <mergeCell ref="U1228:U1229"/>
    <mergeCell ref="V1228:V1229"/>
    <mergeCell ref="W1228:W1229"/>
    <mergeCell ref="X1228:X1229"/>
    <mergeCell ref="Y1228:Y1229"/>
    <mergeCell ref="Z1228:Z1229"/>
    <mergeCell ref="AA1228:AA1229"/>
    <mergeCell ref="B1222:D1222"/>
    <mergeCell ref="F1222:O1222"/>
    <mergeCell ref="Q1222:T1222"/>
    <mergeCell ref="U1222:X1222"/>
    <mergeCell ref="Y1222:AG1222"/>
    <mergeCell ref="B1219:D1219"/>
    <mergeCell ref="F1219:O1219"/>
    <mergeCell ref="Q1219:T1219"/>
    <mergeCell ref="U1219:X1219"/>
    <mergeCell ref="Y1219:AG1219"/>
    <mergeCell ref="Q1216:T1216"/>
    <mergeCell ref="U1216:X1216"/>
    <mergeCell ref="Y1216:AG1216"/>
    <mergeCell ref="B1221:D1221"/>
    <mergeCell ref="F1221:O1221"/>
    <mergeCell ref="Q1221:T1221"/>
    <mergeCell ref="U1221:X1221"/>
    <mergeCell ref="Y1221:AG1221"/>
    <mergeCell ref="B1220:D1220"/>
    <mergeCell ref="F1220:O1220"/>
    <mergeCell ref="B1218:D1218"/>
    <mergeCell ref="F1218:O1218"/>
    <mergeCell ref="Q1218:T1218"/>
    <mergeCell ref="U1218:X1218"/>
    <mergeCell ref="Y1218:AG1218"/>
    <mergeCell ref="B1215:D1215"/>
    <mergeCell ref="E1215:P1215"/>
    <mergeCell ref="Q1215:T1215"/>
    <mergeCell ref="U1215:X1215"/>
    <mergeCell ref="Y1215:AG1215"/>
    <mergeCell ref="Y1214:AA1214"/>
    <mergeCell ref="AF1214:AI1214"/>
    <mergeCell ref="AJ1214:AP1214"/>
    <mergeCell ref="B1217:D1217"/>
    <mergeCell ref="F1217:O1217"/>
    <mergeCell ref="Q1217:T1217"/>
    <mergeCell ref="U1217:X1217"/>
    <mergeCell ref="Y1217:AG1217"/>
    <mergeCell ref="B1216:D1216"/>
    <mergeCell ref="F1216:O1216"/>
    <mergeCell ref="C1211:R1212"/>
    <mergeCell ref="S1211:U1212"/>
    <mergeCell ref="V1211:AE1212"/>
    <mergeCell ref="AF1211:AI1211"/>
    <mergeCell ref="AJ1211:AP1211"/>
    <mergeCell ref="AF1212:AI1213"/>
    <mergeCell ref="AJ1212:AP1213"/>
    <mergeCell ref="B1213:F1214"/>
    <mergeCell ref="G1213:P1214"/>
    <mergeCell ref="AD1213:AE1214"/>
    <mergeCell ref="AJ1210:AP1210"/>
    <mergeCell ref="AK1193:AM1193"/>
    <mergeCell ref="AN1193:AP1193"/>
    <mergeCell ref="AN1194:AP1197"/>
    <mergeCell ref="D1201:L1202"/>
    <mergeCell ref="Q1202:T1202"/>
    <mergeCell ref="U1202:V1202"/>
    <mergeCell ref="W1202:X1202"/>
    <mergeCell ref="Y1202:Z1202"/>
    <mergeCell ref="AA1202:AB1202"/>
    <mergeCell ref="V1210:W1210"/>
    <mergeCell ref="X1210:Y1210"/>
    <mergeCell ref="Z1210:AA1210"/>
    <mergeCell ref="AB1210:AC1210"/>
    <mergeCell ref="AD1210:AE1210"/>
    <mergeCell ref="AF1210:AI1210"/>
    <mergeCell ref="Q1208:S1208"/>
    <mergeCell ref="Q1209:S1209"/>
    <mergeCell ref="E1210:F1210"/>
    <mergeCell ref="G1210:H1210"/>
    <mergeCell ref="I1210:J1210"/>
    <mergeCell ref="K1210:L1210"/>
    <mergeCell ref="M1210:N1210"/>
    <mergeCell ref="O1210:P1210"/>
    <mergeCell ref="Q1210:R1210"/>
    <mergeCell ref="AO1184:AP1184"/>
    <mergeCell ref="AJ1200:AJ1201"/>
    <mergeCell ref="B1203:O1204"/>
    <mergeCell ref="Q1203:S1203"/>
    <mergeCell ref="Q1204:S1204"/>
    <mergeCell ref="Q1207:S1207"/>
    <mergeCell ref="AB1193:AD1193"/>
    <mergeCell ref="AE1193:AG1193"/>
    <mergeCell ref="AH1193:AJ1193"/>
    <mergeCell ref="V1193:X1193"/>
    <mergeCell ref="M1184:P1184"/>
    <mergeCell ref="Q1184:T1184"/>
    <mergeCell ref="U1184:X1184"/>
    <mergeCell ref="Y1184:AC1184"/>
    <mergeCell ref="AK1184:AL1184"/>
    <mergeCell ref="AM1184:AN1184"/>
    <mergeCell ref="B1183:D1183"/>
    <mergeCell ref="M1183:P1183"/>
    <mergeCell ref="Q1183:T1183"/>
    <mergeCell ref="U1183:X1183"/>
    <mergeCell ref="Y1183:AC1183"/>
    <mergeCell ref="B1193:C1193"/>
    <mergeCell ref="D1193:F1193"/>
    <mergeCell ref="G1193:I1193"/>
    <mergeCell ref="J1193:L1193"/>
    <mergeCell ref="B1184:D1184"/>
    <mergeCell ref="S1193:U1193"/>
    <mergeCell ref="AO1182:AP1182"/>
    <mergeCell ref="AM1182:AN1182"/>
    <mergeCell ref="M1193:O1193"/>
    <mergeCell ref="P1193:R1193"/>
    <mergeCell ref="U1180:X1180"/>
    <mergeCell ref="Y1180:AC1180"/>
    <mergeCell ref="AK1180:AL1180"/>
    <mergeCell ref="AM1180:AN1180"/>
    <mergeCell ref="Y1193:AA1193"/>
    <mergeCell ref="Y1179:AC1179"/>
    <mergeCell ref="AK1179:AL1179"/>
    <mergeCell ref="AO1180:AP1180"/>
    <mergeCell ref="AC1202:AD1202"/>
    <mergeCell ref="AE1202:AF1202"/>
    <mergeCell ref="AG1202:AH1202"/>
    <mergeCell ref="AM1202:AP1202"/>
    <mergeCell ref="AK1183:AL1183"/>
    <mergeCell ref="AM1183:AN1183"/>
    <mergeCell ref="AO1183:AP1183"/>
    <mergeCell ref="AM1179:AN1179"/>
    <mergeCell ref="AO1179:AP1179"/>
    <mergeCell ref="B1180:D1180"/>
    <mergeCell ref="AK1181:AL1181"/>
    <mergeCell ref="AM1181:AN1181"/>
    <mergeCell ref="AO1181:AP1181"/>
    <mergeCell ref="B1179:D1179"/>
    <mergeCell ref="M1179:P1179"/>
    <mergeCell ref="Q1179:T1179"/>
    <mergeCell ref="U1179:X1179"/>
    <mergeCell ref="B1182:D1182"/>
    <mergeCell ref="M1182:P1182"/>
    <mergeCell ref="Q1182:T1182"/>
    <mergeCell ref="U1182:X1182"/>
    <mergeCell ref="Y1182:AC1182"/>
    <mergeCell ref="AK1182:AL1182"/>
    <mergeCell ref="Y1176:AC1176"/>
    <mergeCell ref="AD1176:AF1176"/>
    <mergeCell ref="AG1176:AJ1176"/>
    <mergeCell ref="B1181:D1181"/>
    <mergeCell ref="M1181:P1181"/>
    <mergeCell ref="Q1181:T1181"/>
    <mergeCell ref="U1181:X1181"/>
    <mergeCell ref="Y1181:AC1181"/>
    <mergeCell ref="M1180:P1180"/>
    <mergeCell ref="Q1180:T1180"/>
    <mergeCell ref="AK1178:AL1178"/>
    <mergeCell ref="AM1178:AN1178"/>
    <mergeCell ref="AO1178:AP1178"/>
    <mergeCell ref="B1175:D1175"/>
    <mergeCell ref="M1175:P1175"/>
    <mergeCell ref="Q1175:T1175"/>
    <mergeCell ref="U1175:X1175"/>
    <mergeCell ref="Y1175:AC1175"/>
    <mergeCell ref="AD1175:AF1175"/>
    <mergeCell ref="AG1175:AJ1175"/>
    <mergeCell ref="B1170:B1173"/>
    <mergeCell ref="Y1177:AC1177"/>
    <mergeCell ref="AK1177:AL1177"/>
    <mergeCell ref="AM1177:AN1177"/>
    <mergeCell ref="AO1177:AP1177"/>
    <mergeCell ref="B1178:D1178"/>
    <mergeCell ref="M1178:P1178"/>
    <mergeCell ref="Q1178:T1178"/>
    <mergeCell ref="U1178:X1178"/>
    <mergeCell ref="Y1178:AC1178"/>
    <mergeCell ref="B1177:D1177"/>
    <mergeCell ref="M1177:P1177"/>
    <mergeCell ref="Q1177:T1177"/>
    <mergeCell ref="U1177:X1177"/>
    <mergeCell ref="M1176:P1176"/>
    <mergeCell ref="Q1176:T1176"/>
    <mergeCell ref="U1176:X1176"/>
    <mergeCell ref="B1176:D1176"/>
    <mergeCell ref="M1170:U1170"/>
    <mergeCell ref="V1170:AC1170"/>
    <mergeCell ref="AD1170:AG1170"/>
    <mergeCell ref="M1171:M1172"/>
    <mergeCell ref="N1171:N1172"/>
    <mergeCell ref="O1171:O1172"/>
    <mergeCell ref="P1171:P1172"/>
    <mergeCell ref="Q1171:Q1172"/>
    <mergeCell ref="R1171:R1172"/>
    <mergeCell ref="U1171:U1172"/>
    <mergeCell ref="AD1174:AF1174"/>
    <mergeCell ref="AG1174:AJ1174"/>
    <mergeCell ref="Y1168:AG1168"/>
    <mergeCell ref="AH1168:AP1168"/>
    <mergeCell ref="Y1169:AG1169"/>
    <mergeCell ref="AH1169:AP1169"/>
    <mergeCell ref="AA1171:AA1172"/>
    <mergeCell ref="AB1171:AB1172"/>
    <mergeCell ref="B1174:D1174"/>
    <mergeCell ref="E1174:L1174"/>
    <mergeCell ref="M1174:P1174"/>
    <mergeCell ref="Q1174:T1174"/>
    <mergeCell ref="U1174:X1174"/>
    <mergeCell ref="Y1174:AC1174"/>
    <mergeCell ref="AC1171:AC1172"/>
    <mergeCell ref="AD1171:AG1171"/>
    <mergeCell ref="AD1172:AG1172"/>
    <mergeCell ref="M1173:P1173"/>
    <mergeCell ref="Q1173:T1173"/>
    <mergeCell ref="U1173:X1173"/>
    <mergeCell ref="Y1173:AC1173"/>
    <mergeCell ref="AD1173:AG1173"/>
    <mergeCell ref="S1171:S1172"/>
    <mergeCell ref="T1171:T1172"/>
    <mergeCell ref="B1166:D1166"/>
    <mergeCell ref="F1166:O1166"/>
    <mergeCell ref="Q1166:T1166"/>
    <mergeCell ref="U1166:X1166"/>
    <mergeCell ref="Y1166:AG1166"/>
    <mergeCell ref="B1167:D1167"/>
    <mergeCell ref="F1167:O1167"/>
    <mergeCell ref="Q1167:T1167"/>
    <mergeCell ref="U1167:X1167"/>
    <mergeCell ref="Y1167:AG1167"/>
    <mergeCell ref="V1171:V1172"/>
    <mergeCell ref="W1171:W1172"/>
    <mergeCell ref="X1171:X1172"/>
    <mergeCell ref="Y1171:Y1172"/>
    <mergeCell ref="Z1171:Z1172"/>
    <mergeCell ref="B1162:D1162"/>
    <mergeCell ref="F1162:O1162"/>
    <mergeCell ref="Q1162:T1162"/>
    <mergeCell ref="U1162:X1162"/>
    <mergeCell ref="Y1162:AG1162"/>
    <mergeCell ref="B1163:D1163"/>
    <mergeCell ref="F1163:O1163"/>
    <mergeCell ref="Q1163:T1163"/>
    <mergeCell ref="U1163:X1163"/>
    <mergeCell ref="Y1163:AG1163"/>
    <mergeCell ref="B1164:D1164"/>
    <mergeCell ref="F1164:O1164"/>
    <mergeCell ref="Q1164:T1164"/>
    <mergeCell ref="U1164:X1164"/>
    <mergeCell ref="Y1164:AG1164"/>
    <mergeCell ref="B1165:D1165"/>
    <mergeCell ref="F1165:O1165"/>
    <mergeCell ref="Q1165:T1165"/>
    <mergeCell ref="U1165:X1165"/>
    <mergeCell ref="Y1165:AG1165"/>
    <mergeCell ref="B1158:D1158"/>
    <mergeCell ref="E1158:P1158"/>
    <mergeCell ref="Q1158:T1158"/>
    <mergeCell ref="U1158:X1158"/>
    <mergeCell ref="Y1158:AG1158"/>
    <mergeCell ref="B1159:D1159"/>
    <mergeCell ref="F1159:O1159"/>
    <mergeCell ref="Q1159:T1159"/>
    <mergeCell ref="U1159:X1159"/>
    <mergeCell ref="Y1159:AG1159"/>
    <mergeCell ref="B1160:D1160"/>
    <mergeCell ref="F1160:O1160"/>
    <mergeCell ref="Q1160:T1160"/>
    <mergeCell ref="U1160:X1160"/>
    <mergeCell ref="Y1160:AG1160"/>
    <mergeCell ref="B1161:D1161"/>
    <mergeCell ref="F1161:O1161"/>
    <mergeCell ref="Q1161:T1161"/>
    <mergeCell ref="U1161:X1161"/>
    <mergeCell ref="Y1161:AG1161"/>
    <mergeCell ref="B1156:F1157"/>
    <mergeCell ref="G1156:P1157"/>
    <mergeCell ref="AD1156:AE1157"/>
    <mergeCell ref="Y1157:AA1157"/>
    <mergeCell ref="AF1157:AI1157"/>
    <mergeCell ref="AE1136:AG1136"/>
    <mergeCell ref="AH1136:AJ1136"/>
    <mergeCell ref="AJ1157:AP1157"/>
    <mergeCell ref="S1154:U1155"/>
    <mergeCell ref="V1154:AE1155"/>
    <mergeCell ref="AF1154:AI1154"/>
    <mergeCell ref="AJ1154:AP1154"/>
    <mergeCell ref="AF1155:AI1156"/>
    <mergeCell ref="AJ1155:AP1156"/>
    <mergeCell ref="V1153:W1153"/>
    <mergeCell ref="X1153:Y1153"/>
    <mergeCell ref="Z1153:AA1153"/>
    <mergeCell ref="AB1153:AC1153"/>
    <mergeCell ref="AD1153:AE1153"/>
    <mergeCell ref="AF1153:AI1153"/>
    <mergeCell ref="AJ1153:AP1153"/>
    <mergeCell ref="AK1136:AM1136"/>
    <mergeCell ref="E1153:F1153"/>
    <mergeCell ref="G1153:H1153"/>
    <mergeCell ref="I1153:J1153"/>
    <mergeCell ref="K1153:L1153"/>
    <mergeCell ref="M1153:N1153"/>
    <mergeCell ref="O1153:P1153"/>
    <mergeCell ref="B1146:O1147"/>
    <mergeCell ref="Q1146:S1146"/>
    <mergeCell ref="Q1152:S1152"/>
    <mergeCell ref="AO1126:AP1126"/>
    <mergeCell ref="B1127:D1127"/>
    <mergeCell ref="M1127:P1127"/>
    <mergeCell ref="Q1127:T1127"/>
    <mergeCell ref="U1127:X1127"/>
    <mergeCell ref="Y1127:AC1127"/>
    <mergeCell ref="AN1136:AP1136"/>
    <mergeCell ref="AN1137:AP1140"/>
    <mergeCell ref="D1144:L1145"/>
    <mergeCell ref="S1136:U1136"/>
    <mergeCell ref="V1136:X1136"/>
    <mergeCell ref="Y1136:AA1136"/>
    <mergeCell ref="Q1147:S1147"/>
    <mergeCell ref="Q1150:S1150"/>
    <mergeCell ref="Q1151:S1151"/>
    <mergeCell ref="Q1145:T1145"/>
    <mergeCell ref="U1145:V1145"/>
    <mergeCell ref="W1145:X1145"/>
    <mergeCell ref="Y1145:Z1145"/>
    <mergeCell ref="B1126:D1126"/>
    <mergeCell ref="M1126:P1126"/>
    <mergeCell ref="Q1126:T1126"/>
    <mergeCell ref="U1126:X1126"/>
    <mergeCell ref="Y1126:AC1126"/>
    <mergeCell ref="AB1136:AD1136"/>
    <mergeCell ref="B1136:C1136"/>
    <mergeCell ref="D1136:F1136"/>
    <mergeCell ref="G1136:I1136"/>
    <mergeCell ref="J1136:L1136"/>
    <mergeCell ref="M1136:O1136"/>
    <mergeCell ref="P1136:R1136"/>
    <mergeCell ref="Y1123:AC1123"/>
    <mergeCell ref="AK1123:AL1123"/>
    <mergeCell ref="AM1123:AN1123"/>
    <mergeCell ref="AO1123:AP1123"/>
    <mergeCell ref="AO1125:AP1125"/>
    <mergeCell ref="AM1125:AN1125"/>
    <mergeCell ref="AK1127:AL1127"/>
    <mergeCell ref="AM1127:AN1127"/>
    <mergeCell ref="Y1122:AC1122"/>
    <mergeCell ref="AK1122:AL1122"/>
    <mergeCell ref="AC1145:AD1145"/>
    <mergeCell ref="AE1145:AF1145"/>
    <mergeCell ref="AG1145:AH1145"/>
    <mergeCell ref="AM1145:AP1145"/>
    <mergeCell ref="AK1126:AL1126"/>
    <mergeCell ref="AM1126:AN1126"/>
    <mergeCell ref="AO1127:AP1127"/>
    <mergeCell ref="AA1145:AB1145"/>
    <mergeCell ref="AM1122:AN1122"/>
    <mergeCell ref="AO1122:AP1122"/>
    <mergeCell ref="B1123:D1123"/>
    <mergeCell ref="AK1124:AL1124"/>
    <mergeCell ref="AM1124:AN1124"/>
    <mergeCell ref="AO1124:AP1124"/>
    <mergeCell ref="B1122:D1122"/>
    <mergeCell ref="M1122:P1122"/>
    <mergeCell ref="Q1122:T1122"/>
    <mergeCell ref="U1122:X1122"/>
    <mergeCell ref="B1125:D1125"/>
    <mergeCell ref="M1125:P1125"/>
    <mergeCell ref="Q1125:T1125"/>
    <mergeCell ref="U1125:X1125"/>
    <mergeCell ref="Y1125:AC1125"/>
    <mergeCell ref="AK1125:AL1125"/>
    <mergeCell ref="AD1119:AF1119"/>
    <mergeCell ref="AG1119:AJ1119"/>
    <mergeCell ref="B1124:D1124"/>
    <mergeCell ref="M1124:P1124"/>
    <mergeCell ref="Q1124:T1124"/>
    <mergeCell ref="U1124:X1124"/>
    <mergeCell ref="Y1124:AC1124"/>
    <mergeCell ref="M1123:P1123"/>
    <mergeCell ref="Q1123:T1123"/>
    <mergeCell ref="U1123:X1123"/>
    <mergeCell ref="AM1121:AN1121"/>
    <mergeCell ref="AO1121:AP1121"/>
    <mergeCell ref="B1118:D1118"/>
    <mergeCell ref="M1118:P1118"/>
    <mergeCell ref="Q1118:T1118"/>
    <mergeCell ref="U1118:X1118"/>
    <mergeCell ref="Y1118:AC1118"/>
    <mergeCell ref="AD1118:AF1118"/>
    <mergeCell ref="AG1118:AJ1118"/>
    <mergeCell ref="B1119:D1119"/>
    <mergeCell ref="B1113:B1116"/>
    <mergeCell ref="AK1120:AL1120"/>
    <mergeCell ref="AM1120:AN1120"/>
    <mergeCell ref="AO1120:AP1120"/>
    <mergeCell ref="B1121:D1121"/>
    <mergeCell ref="M1121:P1121"/>
    <mergeCell ref="Q1121:T1121"/>
    <mergeCell ref="U1121:X1121"/>
    <mergeCell ref="Y1121:AC1121"/>
    <mergeCell ref="AK1121:AL1121"/>
    <mergeCell ref="B1120:D1120"/>
    <mergeCell ref="M1120:P1120"/>
    <mergeCell ref="Q1120:T1120"/>
    <mergeCell ref="U1120:X1120"/>
    <mergeCell ref="Y1120:AC1120"/>
    <mergeCell ref="Q1119:T1119"/>
    <mergeCell ref="U1119:X1119"/>
    <mergeCell ref="Y1119:AC1119"/>
    <mergeCell ref="M1119:P1119"/>
    <mergeCell ref="M1113:U1113"/>
    <mergeCell ref="V1113:AC1113"/>
    <mergeCell ref="AD1113:AG1113"/>
    <mergeCell ref="M1114:M1115"/>
    <mergeCell ref="N1114:N1115"/>
    <mergeCell ref="O1114:O1115"/>
    <mergeCell ref="P1114:P1115"/>
    <mergeCell ref="Q1114:Q1115"/>
    <mergeCell ref="R1114:R1115"/>
    <mergeCell ref="T1114:T1115"/>
    <mergeCell ref="AD1117:AF1117"/>
    <mergeCell ref="AG1117:AJ1117"/>
    <mergeCell ref="Y1111:AG1111"/>
    <mergeCell ref="AH1111:AP1111"/>
    <mergeCell ref="Y1112:AG1112"/>
    <mergeCell ref="AH1112:AP1112"/>
    <mergeCell ref="AB1114:AB1115"/>
    <mergeCell ref="B1117:D1117"/>
    <mergeCell ref="E1117:L1117"/>
    <mergeCell ref="M1117:P1117"/>
    <mergeCell ref="Q1117:T1117"/>
    <mergeCell ref="U1117:X1117"/>
    <mergeCell ref="Y1117:AC1117"/>
    <mergeCell ref="AC1114:AC1115"/>
    <mergeCell ref="AD1114:AG1114"/>
    <mergeCell ref="AD1115:AG1115"/>
    <mergeCell ref="M1116:P1116"/>
    <mergeCell ref="Q1116:T1116"/>
    <mergeCell ref="U1116:X1116"/>
    <mergeCell ref="Y1116:AC1116"/>
    <mergeCell ref="AD1116:AG1116"/>
    <mergeCell ref="S1114:S1115"/>
    <mergeCell ref="B1109:D1109"/>
    <mergeCell ref="F1109:O1109"/>
    <mergeCell ref="Q1109:T1109"/>
    <mergeCell ref="U1109:X1109"/>
    <mergeCell ref="Y1109:AG1109"/>
    <mergeCell ref="B1110:D1110"/>
    <mergeCell ref="F1110:O1110"/>
    <mergeCell ref="Q1110:T1110"/>
    <mergeCell ref="U1110:X1110"/>
    <mergeCell ref="Y1110:AG1110"/>
    <mergeCell ref="Q1106:T1106"/>
    <mergeCell ref="U1106:X1106"/>
    <mergeCell ref="Y1106:AG1106"/>
    <mergeCell ref="U1114:U1115"/>
    <mergeCell ref="V1114:V1115"/>
    <mergeCell ref="W1114:W1115"/>
    <mergeCell ref="X1114:X1115"/>
    <mergeCell ref="Y1114:Y1115"/>
    <mergeCell ref="Z1114:Z1115"/>
    <mergeCell ref="AA1114:AA1115"/>
    <mergeCell ref="B1108:D1108"/>
    <mergeCell ref="F1108:O1108"/>
    <mergeCell ref="Q1108:T1108"/>
    <mergeCell ref="U1108:X1108"/>
    <mergeCell ref="Y1108:AG1108"/>
    <mergeCell ref="B1105:D1105"/>
    <mergeCell ref="F1105:O1105"/>
    <mergeCell ref="Q1105:T1105"/>
    <mergeCell ref="U1105:X1105"/>
    <mergeCell ref="Y1105:AG1105"/>
    <mergeCell ref="Q1102:T1102"/>
    <mergeCell ref="U1102:X1102"/>
    <mergeCell ref="Y1102:AG1102"/>
    <mergeCell ref="B1107:D1107"/>
    <mergeCell ref="F1107:O1107"/>
    <mergeCell ref="Q1107:T1107"/>
    <mergeCell ref="U1107:X1107"/>
    <mergeCell ref="Y1107:AG1107"/>
    <mergeCell ref="B1106:D1106"/>
    <mergeCell ref="F1106:O1106"/>
    <mergeCell ref="B1104:D1104"/>
    <mergeCell ref="F1104:O1104"/>
    <mergeCell ref="Q1104:T1104"/>
    <mergeCell ref="U1104:X1104"/>
    <mergeCell ref="Y1104:AG1104"/>
    <mergeCell ref="B1101:D1101"/>
    <mergeCell ref="E1101:P1101"/>
    <mergeCell ref="Q1101:T1101"/>
    <mergeCell ref="U1101:X1101"/>
    <mergeCell ref="Y1101:AG1101"/>
    <mergeCell ref="Y1100:AA1100"/>
    <mergeCell ref="AF1100:AI1100"/>
    <mergeCell ref="AJ1100:AP1100"/>
    <mergeCell ref="B1103:D1103"/>
    <mergeCell ref="F1103:O1103"/>
    <mergeCell ref="Q1103:T1103"/>
    <mergeCell ref="U1103:X1103"/>
    <mergeCell ref="Y1103:AG1103"/>
    <mergeCell ref="B1102:D1102"/>
    <mergeCell ref="F1102:O1102"/>
    <mergeCell ref="C1097:R1098"/>
    <mergeCell ref="S1097:U1098"/>
    <mergeCell ref="V1097:AE1098"/>
    <mergeCell ref="AF1097:AI1097"/>
    <mergeCell ref="AJ1097:AP1097"/>
    <mergeCell ref="AF1098:AI1099"/>
    <mergeCell ref="AJ1098:AP1099"/>
    <mergeCell ref="B1099:F1100"/>
    <mergeCell ref="G1099:P1100"/>
    <mergeCell ref="AD1099:AE1100"/>
    <mergeCell ref="AJ1096:AP1096"/>
    <mergeCell ref="AK1079:AM1079"/>
    <mergeCell ref="AN1079:AP1079"/>
    <mergeCell ref="AN1080:AP1083"/>
    <mergeCell ref="D1087:L1088"/>
    <mergeCell ref="Q1088:T1088"/>
    <mergeCell ref="U1088:V1088"/>
    <mergeCell ref="W1088:X1088"/>
    <mergeCell ref="Y1088:Z1088"/>
    <mergeCell ref="AA1088:AB1088"/>
    <mergeCell ref="V1096:W1096"/>
    <mergeCell ref="X1096:Y1096"/>
    <mergeCell ref="Z1096:AA1096"/>
    <mergeCell ref="AB1096:AC1096"/>
    <mergeCell ref="AD1096:AE1096"/>
    <mergeCell ref="AF1096:AI1096"/>
    <mergeCell ref="Q1095:S1095"/>
    <mergeCell ref="E1096:F1096"/>
    <mergeCell ref="G1096:H1096"/>
    <mergeCell ref="I1096:J1096"/>
    <mergeCell ref="K1096:L1096"/>
    <mergeCell ref="M1096:N1096"/>
    <mergeCell ref="O1096:P1096"/>
    <mergeCell ref="Q1096:R1096"/>
    <mergeCell ref="AO1070:AP1070"/>
    <mergeCell ref="B1089:O1090"/>
    <mergeCell ref="Q1089:S1089"/>
    <mergeCell ref="Q1090:S1090"/>
    <mergeCell ref="Q1093:S1093"/>
    <mergeCell ref="Q1094:S1094"/>
    <mergeCell ref="AB1079:AD1079"/>
    <mergeCell ref="AE1079:AG1079"/>
    <mergeCell ref="AH1079:AJ1079"/>
    <mergeCell ref="S1079:U1079"/>
    <mergeCell ref="AK1069:AL1069"/>
    <mergeCell ref="AM1069:AN1069"/>
    <mergeCell ref="AO1069:AP1069"/>
    <mergeCell ref="B1070:D1070"/>
    <mergeCell ref="M1070:P1070"/>
    <mergeCell ref="Q1070:T1070"/>
    <mergeCell ref="U1070:X1070"/>
    <mergeCell ref="Y1070:AC1070"/>
    <mergeCell ref="AK1070:AL1070"/>
    <mergeCell ref="AM1070:AN1070"/>
    <mergeCell ref="Y1079:AA1079"/>
    <mergeCell ref="B1069:D1069"/>
    <mergeCell ref="M1069:P1069"/>
    <mergeCell ref="Q1069:T1069"/>
    <mergeCell ref="U1069:X1069"/>
    <mergeCell ref="Y1069:AC1069"/>
    <mergeCell ref="B1079:C1079"/>
    <mergeCell ref="D1079:F1079"/>
    <mergeCell ref="G1079:I1079"/>
    <mergeCell ref="J1079:L1079"/>
    <mergeCell ref="M1079:O1079"/>
    <mergeCell ref="P1079:R1079"/>
    <mergeCell ref="U1066:X1066"/>
    <mergeCell ref="Y1066:AC1066"/>
    <mergeCell ref="AK1066:AL1066"/>
    <mergeCell ref="AM1066:AN1066"/>
    <mergeCell ref="AO1066:AP1066"/>
    <mergeCell ref="AC1088:AD1088"/>
    <mergeCell ref="AE1088:AF1088"/>
    <mergeCell ref="AG1088:AH1088"/>
    <mergeCell ref="AM1088:AP1088"/>
    <mergeCell ref="V1079:X1079"/>
    <mergeCell ref="AO1068:AP1068"/>
    <mergeCell ref="B1065:D1065"/>
    <mergeCell ref="M1065:P1065"/>
    <mergeCell ref="Q1065:T1065"/>
    <mergeCell ref="U1065:X1065"/>
    <mergeCell ref="Y1065:AC1065"/>
    <mergeCell ref="AK1065:AL1065"/>
    <mergeCell ref="AM1065:AN1065"/>
    <mergeCell ref="AO1065:AP1065"/>
    <mergeCell ref="B1066:D1066"/>
    <mergeCell ref="AK1067:AL1067"/>
    <mergeCell ref="AM1067:AN1067"/>
    <mergeCell ref="AO1067:AP1067"/>
    <mergeCell ref="B1068:D1068"/>
    <mergeCell ref="M1068:P1068"/>
    <mergeCell ref="Q1068:T1068"/>
    <mergeCell ref="U1068:X1068"/>
    <mergeCell ref="Y1068:AC1068"/>
    <mergeCell ref="AK1068:AL1068"/>
    <mergeCell ref="AM1068:AN1068"/>
    <mergeCell ref="Y1062:AC1062"/>
    <mergeCell ref="AD1062:AF1062"/>
    <mergeCell ref="AG1062:AJ1062"/>
    <mergeCell ref="B1067:D1067"/>
    <mergeCell ref="M1067:P1067"/>
    <mergeCell ref="Q1067:T1067"/>
    <mergeCell ref="U1067:X1067"/>
    <mergeCell ref="Y1067:AC1067"/>
    <mergeCell ref="M1066:P1066"/>
    <mergeCell ref="Q1066:T1066"/>
    <mergeCell ref="AM1064:AN1064"/>
    <mergeCell ref="AO1064:AP1064"/>
    <mergeCell ref="B1061:D1061"/>
    <mergeCell ref="M1061:P1061"/>
    <mergeCell ref="Q1061:T1061"/>
    <mergeCell ref="U1061:X1061"/>
    <mergeCell ref="Y1061:AC1061"/>
    <mergeCell ref="AD1061:AF1061"/>
    <mergeCell ref="AG1061:AJ1061"/>
    <mergeCell ref="B1062:D1062"/>
    <mergeCell ref="Y1063:AC1063"/>
    <mergeCell ref="AK1063:AL1063"/>
    <mergeCell ref="AM1063:AN1063"/>
    <mergeCell ref="AO1063:AP1063"/>
    <mergeCell ref="B1064:D1064"/>
    <mergeCell ref="M1064:P1064"/>
    <mergeCell ref="Q1064:T1064"/>
    <mergeCell ref="U1064:X1064"/>
    <mergeCell ref="Y1064:AC1064"/>
    <mergeCell ref="AK1064:AL1064"/>
    <mergeCell ref="W1057:W1058"/>
    <mergeCell ref="B1063:D1063"/>
    <mergeCell ref="M1063:P1063"/>
    <mergeCell ref="Q1063:T1063"/>
    <mergeCell ref="U1063:X1063"/>
    <mergeCell ref="M1062:P1062"/>
    <mergeCell ref="Q1062:T1062"/>
    <mergeCell ref="U1062:X1062"/>
    <mergeCell ref="B1056:B1059"/>
    <mergeCell ref="M1056:U1056"/>
    <mergeCell ref="V1056:AC1056"/>
    <mergeCell ref="AD1056:AG1056"/>
    <mergeCell ref="M1057:M1058"/>
    <mergeCell ref="N1057:N1058"/>
    <mergeCell ref="O1057:O1058"/>
    <mergeCell ref="P1057:P1058"/>
    <mergeCell ref="Q1057:Q1058"/>
    <mergeCell ref="R1057:R1058"/>
    <mergeCell ref="AD1060:AF1060"/>
    <mergeCell ref="AG1060:AJ1060"/>
    <mergeCell ref="Y1054:AG1054"/>
    <mergeCell ref="AH1054:AP1054"/>
    <mergeCell ref="Y1055:AG1055"/>
    <mergeCell ref="AH1055:AP1055"/>
    <mergeCell ref="AD1057:AG1057"/>
    <mergeCell ref="AD1058:AG1058"/>
    <mergeCell ref="AD1059:AG1059"/>
    <mergeCell ref="B1060:D1060"/>
    <mergeCell ref="E1060:L1060"/>
    <mergeCell ref="M1060:P1060"/>
    <mergeCell ref="Q1060:T1060"/>
    <mergeCell ref="U1060:X1060"/>
    <mergeCell ref="Y1060:AC1060"/>
    <mergeCell ref="Q1054:T1054"/>
    <mergeCell ref="R1055:T1055"/>
    <mergeCell ref="M1059:P1059"/>
    <mergeCell ref="Q1059:T1059"/>
    <mergeCell ref="U1059:X1059"/>
    <mergeCell ref="Y1059:AC1059"/>
    <mergeCell ref="S1057:S1058"/>
    <mergeCell ref="T1057:T1058"/>
    <mergeCell ref="U1057:U1058"/>
    <mergeCell ref="V1057:V1058"/>
    <mergeCell ref="B1052:D1052"/>
    <mergeCell ref="F1052:O1052"/>
    <mergeCell ref="Q1052:T1052"/>
    <mergeCell ref="U1052:X1052"/>
    <mergeCell ref="Y1052:AG1052"/>
    <mergeCell ref="B1053:D1053"/>
    <mergeCell ref="F1053:O1053"/>
    <mergeCell ref="Q1053:T1053"/>
    <mergeCell ref="U1053:X1053"/>
    <mergeCell ref="Y1053:AG1053"/>
    <mergeCell ref="F1049:O1049"/>
    <mergeCell ref="Q1049:T1049"/>
    <mergeCell ref="U1049:X1049"/>
    <mergeCell ref="Y1049:AG1049"/>
    <mergeCell ref="X1057:X1058"/>
    <mergeCell ref="Y1057:Y1058"/>
    <mergeCell ref="Z1057:Z1058"/>
    <mergeCell ref="AA1057:AA1058"/>
    <mergeCell ref="AB1057:AB1058"/>
    <mergeCell ref="AC1057:AC1058"/>
    <mergeCell ref="B1051:D1051"/>
    <mergeCell ref="F1051:O1051"/>
    <mergeCell ref="Q1051:T1051"/>
    <mergeCell ref="U1051:X1051"/>
    <mergeCell ref="Y1051:AG1051"/>
    <mergeCell ref="B1048:D1048"/>
    <mergeCell ref="F1048:O1048"/>
    <mergeCell ref="Q1048:T1048"/>
    <mergeCell ref="U1048:X1048"/>
    <mergeCell ref="Y1048:AG1048"/>
    <mergeCell ref="C1040:R1041"/>
    <mergeCell ref="S1040:U1041"/>
    <mergeCell ref="V1040:AE1041"/>
    <mergeCell ref="AF1040:AI1040"/>
    <mergeCell ref="B1050:D1050"/>
    <mergeCell ref="F1050:O1050"/>
    <mergeCell ref="Q1050:T1050"/>
    <mergeCell ref="U1050:X1050"/>
    <mergeCell ref="Y1050:AG1050"/>
    <mergeCell ref="B1049:D1049"/>
    <mergeCell ref="B1047:D1047"/>
    <mergeCell ref="F1047:O1047"/>
    <mergeCell ref="Q1047:T1047"/>
    <mergeCell ref="U1047:X1047"/>
    <mergeCell ref="Y1047:AG1047"/>
    <mergeCell ref="B1045:D1045"/>
    <mergeCell ref="F1045:O1045"/>
    <mergeCell ref="Q1045:T1045"/>
    <mergeCell ref="U1045:X1045"/>
    <mergeCell ref="Y1045:AG1045"/>
    <mergeCell ref="Q1039:R1039"/>
    <mergeCell ref="B1046:D1046"/>
    <mergeCell ref="F1046:O1046"/>
    <mergeCell ref="Q1046:T1046"/>
    <mergeCell ref="U1046:X1046"/>
    <mergeCell ref="Y1046:AG1046"/>
    <mergeCell ref="V1039:W1039"/>
    <mergeCell ref="X1039:Y1039"/>
    <mergeCell ref="Z1039:AA1039"/>
    <mergeCell ref="AB1039:AC1039"/>
    <mergeCell ref="E1039:F1039"/>
    <mergeCell ref="G1039:H1039"/>
    <mergeCell ref="I1039:J1039"/>
    <mergeCell ref="K1039:L1039"/>
    <mergeCell ref="M1039:N1039"/>
    <mergeCell ref="O1039:P1039"/>
    <mergeCell ref="B1032:O1033"/>
    <mergeCell ref="Q1032:S1032"/>
    <mergeCell ref="Q1033:S1033"/>
    <mergeCell ref="Q1036:S1036"/>
    <mergeCell ref="Q1037:S1037"/>
    <mergeCell ref="Q1038:S1038"/>
    <mergeCell ref="B1042:F1043"/>
    <mergeCell ref="G1042:P1043"/>
    <mergeCell ref="AD1042:AE1043"/>
    <mergeCell ref="Y1043:AA1043"/>
    <mergeCell ref="AF1043:AI1043"/>
    <mergeCell ref="AJ1043:AP1043"/>
    <mergeCell ref="Y1022:AA1022"/>
    <mergeCell ref="AA1037:AC1037"/>
    <mergeCell ref="AJ1039:AP1039"/>
    <mergeCell ref="AJ1040:AP1040"/>
    <mergeCell ref="AF1041:AI1042"/>
    <mergeCell ref="AJ1041:AP1042"/>
    <mergeCell ref="AD1039:AE1039"/>
    <mergeCell ref="AF1039:AI1039"/>
    <mergeCell ref="AG1031:AH1031"/>
    <mergeCell ref="AM1031:AP1031"/>
    <mergeCell ref="B1022:C1022"/>
    <mergeCell ref="D1022:F1022"/>
    <mergeCell ref="G1022:I1022"/>
    <mergeCell ref="J1022:L1022"/>
    <mergeCell ref="M1022:O1022"/>
    <mergeCell ref="P1022:R1022"/>
    <mergeCell ref="S1022:U1022"/>
    <mergeCell ref="V1022:X1022"/>
    <mergeCell ref="AN1022:AP1022"/>
    <mergeCell ref="AN1023:AP1026"/>
    <mergeCell ref="D1030:L1031"/>
    <mergeCell ref="Q1031:T1031"/>
    <mergeCell ref="U1031:V1031"/>
    <mergeCell ref="W1031:X1031"/>
    <mergeCell ref="Y1031:Z1031"/>
    <mergeCell ref="AA1031:AB1031"/>
    <mergeCell ref="AO1011:AP1011"/>
    <mergeCell ref="AB1022:AD1022"/>
    <mergeCell ref="AE1022:AG1022"/>
    <mergeCell ref="AH1022:AJ1022"/>
    <mergeCell ref="AM1013:AN1013"/>
    <mergeCell ref="AO1013:AP1013"/>
    <mergeCell ref="AM1011:AN1011"/>
    <mergeCell ref="B1044:D1044"/>
    <mergeCell ref="E1044:P1044"/>
    <mergeCell ref="Q1044:T1044"/>
    <mergeCell ref="U1044:X1044"/>
    <mergeCell ref="Y1044:AG1044"/>
    <mergeCell ref="AK1022:AM1022"/>
    <mergeCell ref="AJ1029:AJ1030"/>
    <mergeCell ref="AC1031:AD1031"/>
    <mergeCell ref="AE1031:AF1031"/>
    <mergeCell ref="Q1010:T1010"/>
    <mergeCell ref="U1010:X1010"/>
    <mergeCell ref="Y1010:AC1010"/>
    <mergeCell ref="AK1010:AL1010"/>
    <mergeCell ref="M1011:P1011"/>
    <mergeCell ref="Q1011:T1011"/>
    <mergeCell ref="U1011:X1011"/>
    <mergeCell ref="Y1011:AC1011"/>
    <mergeCell ref="AK1011:AL1011"/>
    <mergeCell ref="AM1010:AN1010"/>
    <mergeCell ref="AO1010:AP1010"/>
    <mergeCell ref="B1013:D1013"/>
    <mergeCell ref="M1013:P1013"/>
    <mergeCell ref="Q1013:T1013"/>
    <mergeCell ref="U1013:X1013"/>
    <mergeCell ref="Y1013:AC1013"/>
    <mergeCell ref="AK1013:AL1013"/>
    <mergeCell ref="B1010:D1010"/>
    <mergeCell ref="M1010:P1010"/>
    <mergeCell ref="AO1007:AP1007"/>
    <mergeCell ref="B1012:D1012"/>
    <mergeCell ref="M1012:P1012"/>
    <mergeCell ref="Q1012:T1012"/>
    <mergeCell ref="U1012:X1012"/>
    <mergeCell ref="Y1012:AC1012"/>
    <mergeCell ref="AK1012:AL1012"/>
    <mergeCell ref="AM1012:AN1012"/>
    <mergeCell ref="AO1012:AP1012"/>
    <mergeCell ref="B1011:D1011"/>
    <mergeCell ref="M1007:P1007"/>
    <mergeCell ref="Q1007:T1007"/>
    <mergeCell ref="U1007:X1007"/>
    <mergeCell ref="Y1007:AC1007"/>
    <mergeCell ref="AK1007:AL1007"/>
    <mergeCell ref="AM1007:AN1007"/>
    <mergeCell ref="AO1009:AP1009"/>
    <mergeCell ref="B1006:D1006"/>
    <mergeCell ref="M1006:P1006"/>
    <mergeCell ref="Q1006:T1006"/>
    <mergeCell ref="U1006:X1006"/>
    <mergeCell ref="Y1006:AC1006"/>
    <mergeCell ref="AK1006:AL1006"/>
    <mergeCell ref="AM1006:AN1006"/>
    <mergeCell ref="AO1006:AP1006"/>
    <mergeCell ref="B1007:D1007"/>
    <mergeCell ref="AK1008:AL1008"/>
    <mergeCell ref="AM1008:AN1008"/>
    <mergeCell ref="AO1008:AP1008"/>
    <mergeCell ref="B1009:D1009"/>
    <mergeCell ref="M1009:P1009"/>
    <mergeCell ref="Q1009:T1009"/>
    <mergeCell ref="U1009:X1009"/>
    <mergeCell ref="Y1009:AC1009"/>
    <mergeCell ref="AK1009:AL1009"/>
    <mergeCell ref="AM1009:AN1009"/>
    <mergeCell ref="Q1003:T1003"/>
    <mergeCell ref="U1003:X1003"/>
    <mergeCell ref="Y1003:AC1003"/>
    <mergeCell ref="AD1003:AF1003"/>
    <mergeCell ref="AG1003:AJ1003"/>
    <mergeCell ref="B1008:D1008"/>
    <mergeCell ref="M1008:P1008"/>
    <mergeCell ref="Q1008:T1008"/>
    <mergeCell ref="U1008:X1008"/>
    <mergeCell ref="Y1008:AC1008"/>
    <mergeCell ref="AD1000:AG1000"/>
    <mergeCell ref="AD1001:AG1001"/>
    <mergeCell ref="M1002:P1002"/>
    <mergeCell ref="Q1002:T1002"/>
    <mergeCell ref="U1002:X1002"/>
    <mergeCell ref="Y1002:AC1002"/>
    <mergeCell ref="AD1002:AG1002"/>
    <mergeCell ref="W1000:W1001"/>
    <mergeCell ref="X1000:X1001"/>
    <mergeCell ref="Y1000:Y1001"/>
    <mergeCell ref="AD1004:AF1004"/>
    <mergeCell ref="AG1004:AJ1004"/>
    <mergeCell ref="B1005:D1005"/>
    <mergeCell ref="M1005:P1005"/>
    <mergeCell ref="Q1005:T1005"/>
    <mergeCell ref="U1005:X1005"/>
    <mergeCell ref="Y1005:AC1005"/>
    <mergeCell ref="AD1005:AF1005"/>
    <mergeCell ref="AG1005:AJ1005"/>
    <mergeCell ref="R998:T998"/>
    <mergeCell ref="B1004:D1004"/>
    <mergeCell ref="M1004:P1004"/>
    <mergeCell ref="Q1004:T1004"/>
    <mergeCell ref="U1004:X1004"/>
    <mergeCell ref="Y1004:AC1004"/>
    <mergeCell ref="AC1000:AC1001"/>
    <mergeCell ref="B1003:D1003"/>
    <mergeCell ref="E1003:L1003"/>
    <mergeCell ref="M1003:P1003"/>
    <mergeCell ref="Z1000:Z1001"/>
    <mergeCell ref="AA1000:AA1001"/>
    <mergeCell ref="AB1000:AB1001"/>
    <mergeCell ref="Q1000:Q1001"/>
    <mergeCell ref="R1000:R1001"/>
    <mergeCell ref="S1000:S1001"/>
    <mergeCell ref="T1000:T1001"/>
    <mergeCell ref="U1000:U1001"/>
    <mergeCell ref="V1000:V1001"/>
    <mergeCell ref="Y998:AG998"/>
    <mergeCell ref="AH998:AP998"/>
    <mergeCell ref="B999:B1002"/>
    <mergeCell ref="M999:U999"/>
    <mergeCell ref="V999:AC999"/>
    <mergeCell ref="AD999:AG999"/>
    <mergeCell ref="M1000:M1001"/>
    <mergeCell ref="N1000:N1001"/>
    <mergeCell ref="O1000:O1001"/>
    <mergeCell ref="P1000:P1001"/>
    <mergeCell ref="F994:O994"/>
    <mergeCell ref="Q994:T994"/>
    <mergeCell ref="U994:X994"/>
    <mergeCell ref="Y994:AG994"/>
    <mergeCell ref="Y997:AG997"/>
    <mergeCell ref="AH997:AP997"/>
    <mergeCell ref="Q997:T997"/>
    <mergeCell ref="B996:D996"/>
    <mergeCell ref="F996:O996"/>
    <mergeCell ref="Q996:T996"/>
    <mergeCell ref="U996:X996"/>
    <mergeCell ref="Y996:AG996"/>
    <mergeCell ref="B993:D993"/>
    <mergeCell ref="F993:O993"/>
    <mergeCell ref="Q993:T993"/>
    <mergeCell ref="U993:X993"/>
    <mergeCell ref="Y993:AG993"/>
    <mergeCell ref="F990:O990"/>
    <mergeCell ref="Q990:T990"/>
    <mergeCell ref="U990:X990"/>
    <mergeCell ref="Y990:AG990"/>
    <mergeCell ref="B995:D995"/>
    <mergeCell ref="F995:O995"/>
    <mergeCell ref="Q995:T995"/>
    <mergeCell ref="U995:X995"/>
    <mergeCell ref="Y995:AG995"/>
    <mergeCell ref="B994:D994"/>
    <mergeCell ref="B992:D992"/>
    <mergeCell ref="F992:O992"/>
    <mergeCell ref="Q992:T992"/>
    <mergeCell ref="U992:X992"/>
    <mergeCell ref="Y992:AG992"/>
    <mergeCell ref="B989:D989"/>
    <mergeCell ref="F989:O989"/>
    <mergeCell ref="Q989:T989"/>
    <mergeCell ref="U989:X989"/>
    <mergeCell ref="Y989:AG989"/>
    <mergeCell ref="AD985:AE986"/>
    <mergeCell ref="Y986:AA986"/>
    <mergeCell ref="AF986:AI986"/>
    <mergeCell ref="AJ986:AP986"/>
    <mergeCell ref="B991:D991"/>
    <mergeCell ref="F991:O991"/>
    <mergeCell ref="Q991:T991"/>
    <mergeCell ref="U991:X991"/>
    <mergeCell ref="Y991:AG991"/>
    <mergeCell ref="B990:D990"/>
    <mergeCell ref="AJ982:AP982"/>
    <mergeCell ref="C983:R984"/>
    <mergeCell ref="S983:U984"/>
    <mergeCell ref="V983:AE984"/>
    <mergeCell ref="AF983:AI983"/>
    <mergeCell ref="AJ983:AP983"/>
    <mergeCell ref="AF984:AI985"/>
    <mergeCell ref="AJ984:AP985"/>
    <mergeCell ref="B985:F986"/>
    <mergeCell ref="G985:P986"/>
    <mergeCell ref="AK965:AM965"/>
    <mergeCell ref="B988:D988"/>
    <mergeCell ref="F988:O988"/>
    <mergeCell ref="Q988:T988"/>
    <mergeCell ref="U988:X988"/>
    <mergeCell ref="Y988:AG988"/>
    <mergeCell ref="V982:W982"/>
    <mergeCell ref="X982:Y982"/>
    <mergeCell ref="Z982:AA982"/>
    <mergeCell ref="AB982:AC982"/>
    <mergeCell ref="AB965:AD965"/>
    <mergeCell ref="AE965:AG965"/>
    <mergeCell ref="AH965:AJ965"/>
    <mergeCell ref="B987:D987"/>
    <mergeCell ref="E987:P987"/>
    <mergeCell ref="Q987:T987"/>
    <mergeCell ref="U987:X987"/>
    <mergeCell ref="Y987:AG987"/>
    <mergeCell ref="U977:AM978"/>
    <mergeCell ref="AA980:AC980"/>
    <mergeCell ref="E982:F982"/>
    <mergeCell ref="G982:H982"/>
    <mergeCell ref="I982:J982"/>
    <mergeCell ref="K982:L982"/>
    <mergeCell ref="M982:N982"/>
    <mergeCell ref="O982:P982"/>
    <mergeCell ref="Y965:AA965"/>
    <mergeCell ref="B975:O976"/>
    <mergeCell ref="Q975:S975"/>
    <mergeCell ref="Q976:S976"/>
    <mergeCell ref="Q979:S979"/>
    <mergeCell ref="Q980:S980"/>
    <mergeCell ref="AG974:AH974"/>
    <mergeCell ref="AM974:AP974"/>
    <mergeCell ref="B965:C965"/>
    <mergeCell ref="D965:F965"/>
    <mergeCell ref="G965:I965"/>
    <mergeCell ref="J965:L965"/>
    <mergeCell ref="M965:O965"/>
    <mergeCell ref="P965:R965"/>
    <mergeCell ref="S965:U965"/>
    <mergeCell ref="V965:X965"/>
    <mergeCell ref="AN965:AP965"/>
    <mergeCell ref="AN966:AP969"/>
    <mergeCell ref="D973:L974"/>
    <mergeCell ref="Q974:T974"/>
    <mergeCell ref="U974:V974"/>
    <mergeCell ref="W974:X974"/>
    <mergeCell ref="Y974:Z974"/>
    <mergeCell ref="AA974:AB974"/>
    <mergeCell ref="AC974:AD974"/>
    <mergeCell ref="AE974:AF974"/>
    <mergeCell ref="AM953:AN953"/>
    <mergeCell ref="AO953:AP953"/>
    <mergeCell ref="B954:D954"/>
    <mergeCell ref="M954:P954"/>
    <mergeCell ref="Q954:T954"/>
    <mergeCell ref="U954:X954"/>
    <mergeCell ref="Y954:AC954"/>
    <mergeCell ref="AK954:AL954"/>
    <mergeCell ref="AM954:AN954"/>
    <mergeCell ref="AO954:AP954"/>
    <mergeCell ref="B953:D953"/>
    <mergeCell ref="M953:P953"/>
    <mergeCell ref="Q953:T953"/>
    <mergeCell ref="U953:X953"/>
    <mergeCell ref="Y953:AC953"/>
    <mergeCell ref="AK953:AL953"/>
    <mergeCell ref="AM955:AN955"/>
    <mergeCell ref="AO955:AP955"/>
    <mergeCell ref="B956:D956"/>
    <mergeCell ref="M956:P956"/>
    <mergeCell ref="Q956:T956"/>
    <mergeCell ref="U956:X956"/>
    <mergeCell ref="Y956:AC956"/>
    <mergeCell ref="AK956:AL956"/>
    <mergeCell ref="AM956:AN956"/>
    <mergeCell ref="AO956:AP956"/>
    <mergeCell ref="Y950:AC950"/>
    <mergeCell ref="AK950:AL950"/>
    <mergeCell ref="AM950:AN950"/>
    <mergeCell ref="AO950:AP950"/>
    <mergeCell ref="B955:D955"/>
    <mergeCell ref="M955:P955"/>
    <mergeCell ref="Q955:T955"/>
    <mergeCell ref="U955:X955"/>
    <mergeCell ref="Y955:AC955"/>
    <mergeCell ref="AK955:AL955"/>
    <mergeCell ref="AO952:AP952"/>
    <mergeCell ref="B949:D949"/>
    <mergeCell ref="M949:P949"/>
    <mergeCell ref="Q949:T949"/>
    <mergeCell ref="U949:X949"/>
    <mergeCell ref="Y949:AC949"/>
    <mergeCell ref="AK949:AL949"/>
    <mergeCell ref="AM949:AN949"/>
    <mergeCell ref="AO949:AP949"/>
    <mergeCell ref="B950:D950"/>
    <mergeCell ref="AK951:AL951"/>
    <mergeCell ref="AM951:AN951"/>
    <mergeCell ref="AO951:AP951"/>
    <mergeCell ref="B952:D952"/>
    <mergeCell ref="M952:P952"/>
    <mergeCell ref="Q952:T952"/>
    <mergeCell ref="U952:X952"/>
    <mergeCell ref="Y952:AC952"/>
    <mergeCell ref="AK952:AL952"/>
    <mergeCell ref="AM952:AN952"/>
    <mergeCell ref="AD946:AF946"/>
    <mergeCell ref="AG946:AJ946"/>
    <mergeCell ref="B951:D951"/>
    <mergeCell ref="M951:P951"/>
    <mergeCell ref="Q951:T951"/>
    <mergeCell ref="U951:X951"/>
    <mergeCell ref="Y951:AC951"/>
    <mergeCell ref="M950:P950"/>
    <mergeCell ref="Q950:T950"/>
    <mergeCell ref="U950:X950"/>
    <mergeCell ref="B946:D946"/>
    <mergeCell ref="E946:L946"/>
    <mergeCell ref="M946:P946"/>
    <mergeCell ref="Q946:T946"/>
    <mergeCell ref="U946:X946"/>
    <mergeCell ref="Y946:AC946"/>
    <mergeCell ref="AD943:AG943"/>
    <mergeCell ref="AD944:AG944"/>
    <mergeCell ref="M945:P945"/>
    <mergeCell ref="Q945:T945"/>
    <mergeCell ref="U945:X945"/>
    <mergeCell ref="Y945:AC945"/>
    <mergeCell ref="AD945:AG945"/>
    <mergeCell ref="AA943:AA944"/>
    <mergeCell ref="AB943:AB944"/>
    <mergeCell ref="AC943:AC944"/>
    <mergeCell ref="AD947:AF947"/>
    <mergeCell ref="AG947:AJ947"/>
    <mergeCell ref="B948:D948"/>
    <mergeCell ref="M948:P948"/>
    <mergeCell ref="Q948:T948"/>
    <mergeCell ref="U948:X948"/>
    <mergeCell ref="Y948:AC948"/>
    <mergeCell ref="AD948:AF948"/>
    <mergeCell ref="AG948:AJ948"/>
    <mergeCell ref="Y947:AC947"/>
    <mergeCell ref="Q940:T940"/>
    <mergeCell ref="R941:T941"/>
    <mergeCell ref="B947:D947"/>
    <mergeCell ref="M947:P947"/>
    <mergeCell ref="Q947:T947"/>
    <mergeCell ref="U947:X947"/>
    <mergeCell ref="U943:U944"/>
    <mergeCell ref="V943:V944"/>
    <mergeCell ref="W943:W944"/>
    <mergeCell ref="X943:X944"/>
    <mergeCell ref="Y943:Y944"/>
    <mergeCell ref="Z943:Z944"/>
    <mergeCell ref="O943:O944"/>
    <mergeCell ref="P943:P944"/>
    <mergeCell ref="Q943:Q944"/>
    <mergeCell ref="R943:R944"/>
    <mergeCell ref="S943:S944"/>
    <mergeCell ref="T943:T944"/>
    <mergeCell ref="Y940:AG940"/>
    <mergeCell ref="AH940:AP940"/>
    <mergeCell ref="Y941:AG941"/>
    <mergeCell ref="AH941:AP941"/>
    <mergeCell ref="B942:B945"/>
    <mergeCell ref="M942:U942"/>
    <mergeCell ref="V942:AC942"/>
    <mergeCell ref="AD942:AG942"/>
    <mergeCell ref="M943:M944"/>
    <mergeCell ref="N943:N944"/>
    <mergeCell ref="B936:D936"/>
    <mergeCell ref="F936:O936"/>
    <mergeCell ref="Q936:T936"/>
    <mergeCell ref="U936:X936"/>
    <mergeCell ref="Y936:AG936"/>
    <mergeCell ref="B937:D937"/>
    <mergeCell ref="F937:O937"/>
    <mergeCell ref="Q937:T937"/>
    <mergeCell ref="U937:X937"/>
    <mergeCell ref="Y937:AG937"/>
    <mergeCell ref="B938:D938"/>
    <mergeCell ref="F938:O938"/>
    <mergeCell ref="Q938:T938"/>
    <mergeCell ref="U938:X938"/>
    <mergeCell ref="Y938:AG938"/>
    <mergeCell ref="B939:D939"/>
    <mergeCell ref="F939:O939"/>
    <mergeCell ref="Q939:T939"/>
    <mergeCell ref="U939:X939"/>
    <mergeCell ref="Y939:AG939"/>
    <mergeCell ref="B932:D932"/>
    <mergeCell ref="F932:O932"/>
    <mergeCell ref="Q932:T932"/>
    <mergeCell ref="U932:X932"/>
    <mergeCell ref="Y932:AG932"/>
    <mergeCell ref="B933:D933"/>
    <mergeCell ref="F933:O933"/>
    <mergeCell ref="Q933:T933"/>
    <mergeCell ref="U933:X933"/>
    <mergeCell ref="Y933:AG933"/>
    <mergeCell ref="B934:D934"/>
    <mergeCell ref="F934:O934"/>
    <mergeCell ref="Q934:T934"/>
    <mergeCell ref="U934:X934"/>
    <mergeCell ref="Y934:AG934"/>
    <mergeCell ref="B935:D935"/>
    <mergeCell ref="F935:O935"/>
    <mergeCell ref="Q935:T935"/>
    <mergeCell ref="U935:X935"/>
    <mergeCell ref="Y935:AG935"/>
    <mergeCell ref="AJ927:AP928"/>
    <mergeCell ref="B928:F929"/>
    <mergeCell ref="G928:P929"/>
    <mergeCell ref="AD928:AE929"/>
    <mergeCell ref="Y929:AA929"/>
    <mergeCell ref="AF929:AI929"/>
    <mergeCell ref="AJ929:AP929"/>
    <mergeCell ref="AB925:AC925"/>
    <mergeCell ref="AD925:AE925"/>
    <mergeCell ref="AF925:AI925"/>
    <mergeCell ref="AJ925:AP925"/>
    <mergeCell ref="C926:R927"/>
    <mergeCell ref="S926:U927"/>
    <mergeCell ref="V926:AE927"/>
    <mergeCell ref="AF926:AI926"/>
    <mergeCell ref="AJ926:AP926"/>
    <mergeCell ref="AF927:AI928"/>
    <mergeCell ref="AA923:AC923"/>
    <mergeCell ref="AK908:AM908"/>
    <mergeCell ref="B931:D931"/>
    <mergeCell ref="F931:O931"/>
    <mergeCell ref="Q931:T931"/>
    <mergeCell ref="U931:X931"/>
    <mergeCell ref="Y931:AG931"/>
    <mergeCell ref="V925:W925"/>
    <mergeCell ref="X925:Y925"/>
    <mergeCell ref="Z925:AA925"/>
    <mergeCell ref="AB908:AD908"/>
    <mergeCell ref="AE908:AG908"/>
    <mergeCell ref="AH908:AJ908"/>
    <mergeCell ref="B930:D930"/>
    <mergeCell ref="E930:P930"/>
    <mergeCell ref="Q930:T930"/>
    <mergeCell ref="U930:X930"/>
    <mergeCell ref="Y930:AG930"/>
    <mergeCell ref="Q920:S921"/>
    <mergeCell ref="U920:AM921"/>
    <mergeCell ref="Q923:S923"/>
    <mergeCell ref="Q924:S924"/>
    <mergeCell ref="E925:F925"/>
    <mergeCell ref="G925:H925"/>
    <mergeCell ref="I925:J925"/>
    <mergeCell ref="K925:L925"/>
    <mergeCell ref="M925:N925"/>
    <mergeCell ref="O925:P925"/>
    <mergeCell ref="Q925:R925"/>
    <mergeCell ref="V908:X908"/>
    <mergeCell ref="Y908:AA908"/>
    <mergeCell ref="B918:O919"/>
    <mergeCell ref="Q918:S918"/>
    <mergeCell ref="Q919:S919"/>
    <mergeCell ref="Q922:S922"/>
    <mergeCell ref="AE917:AF917"/>
    <mergeCell ref="AG917:AH917"/>
    <mergeCell ref="AM917:AP917"/>
    <mergeCell ref="B908:C908"/>
    <mergeCell ref="D908:F908"/>
    <mergeCell ref="G908:I908"/>
    <mergeCell ref="J908:L908"/>
    <mergeCell ref="M908:O908"/>
    <mergeCell ref="P908:R908"/>
    <mergeCell ref="S908:U908"/>
    <mergeCell ref="AO897:AP897"/>
    <mergeCell ref="AN908:AP908"/>
    <mergeCell ref="AN909:AP912"/>
    <mergeCell ref="D916:L917"/>
    <mergeCell ref="Q917:T917"/>
    <mergeCell ref="U917:V917"/>
    <mergeCell ref="W917:X917"/>
    <mergeCell ref="Y917:Z917"/>
    <mergeCell ref="AA917:AB917"/>
    <mergeCell ref="AC917:AD917"/>
    <mergeCell ref="M897:P897"/>
    <mergeCell ref="Q897:T897"/>
    <mergeCell ref="U897:X897"/>
    <mergeCell ref="Y897:AC897"/>
    <mergeCell ref="AK897:AL897"/>
    <mergeCell ref="AM897:AN897"/>
    <mergeCell ref="AM899:AN899"/>
    <mergeCell ref="AO899:AP899"/>
    <mergeCell ref="B896:D896"/>
    <mergeCell ref="M896:P896"/>
    <mergeCell ref="Q896:T896"/>
    <mergeCell ref="U896:X896"/>
    <mergeCell ref="Y896:AC896"/>
    <mergeCell ref="AK896:AL896"/>
    <mergeCell ref="AM896:AN896"/>
    <mergeCell ref="AO896:AP896"/>
    <mergeCell ref="B899:D899"/>
    <mergeCell ref="M899:P899"/>
    <mergeCell ref="Q899:T899"/>
    <mergeCell ref="U899:X899"/>
    <mergeCell ref="Y899:AC899"/>
    <mergeCell ref="AK899:AL899"/>
    <mergeCell ref="AO893:AP893"/>
    <mergeCell ref="B898:D898"/>
    <mergeCell ref="M898:P898"/>
    <mergeCell ref="Q898:T898"/>
    <mergeCell ref="U898:X898"/>
    <mergeCell ref="Y898:AC898"/>
    <mergeCell ref="AK898:AL898"/>
    <mergeCell ref="AM898:AN898"/>
    <mergeCell ref="AO898:AP898"/>
    <mergeCell ref="B897:D897"/>
    <mergeCell ref="M893:P893"/>
    <mergeCell ref="Q893:T893"/>
    <mergeCell ref="U893:X893"/>
    <mergeCell ref="Y893:AC893"/>
    <mergeCell ref="AK893:AL893"/>
    <mergeCell ref="AM893:AN893"/>
    <mergeCell ref="AO895:AP895"/>
    <mergeCell ref="B892:D892"/>
    <mergeCell ref="M892:P892"/>
    <mergeCell ref="Q892:T892"/>
    <mergeCell ref="U892:X892"/>
    <mergeCell ref="Y892:AC892"/>
    <mergeCell ref="AK892:AL892"/>
    <mergeCell ref="AM892:AN892"/>
    <mergeCell ref="AO892:AP892"/>
    <mergeCell ref="B893:D893"/>
    <mergeCell ref="AK894:AL894"/>
    <mergeCell ref="AM894:AN894"/>
    <mergeCell ref="AO894:AP894"/>
    <mergeCell ref="B895:D895"/>
    <mergeCell ref="M895:P895"/>
    <mergeCell ref="Q895:T895"/>
    <mergeCell ref="U895:X895"/>
    <mergeCell ref="Y895:AC895"/>
    <mergeCell ref="AK895:AL895"/>
    <mergeCell ref="AM895:AN895"/>
    <mergeCell ref="Q889:T889"/>
    <mergeCell ref="U889:X889"/>
    <mergeCell ref="Y889:AC889"/>
    <mergeCell ref="AD889:AF889"/>
    <mergeCell ref="AG889:AJ889"/>
    <mergeCell ref="B894:D894"/>
    <mergeCell ref="M894:P894"/>
    <mergeCell ref="Q894:T894"/>
    <mergeCell ref="U894:X894"/>
    <mergeCell ref="Y894:AC894"/>
    <mergeCell ref="AD886:AG886"/>
    <mergeCell ref="AD887:AG887"/>
    <mergeCell ref="M888:P888"/>
    <mergeCell ref="Q888:T888"/>
    <mergeCell ref="U888:X888"/>
    <mergeCell ref="Y888:AC888"/>
    <mergeCell ref="AD888:AG888"/>
    <mergeCell ref="W886:W887"/>
    <mergeCell ref="X886:X887"/>
    <mergeCell ref="Y886:Y887"/>
    <mergeCell ref="AD890:AF890"/>
    <mergeCell ref="AG890:AJ890"/>
    <mergeCell ref="B891:D891"/>
    <mergeCell ref="M891:P891"/>
    <mergeCell ref="Q891:T891"/>
    <mergeCell ref="U891:X891"/>
    <mergeCell ref="Y891:AC891"/>
    <mergeCell ref="AD891:AF891"/>
    <mergeCell ref="AG891:AJ891"/>
    <mergeCell ref="R884:T884"/>
    <mergeCell ref="B890:D890"/>
    <mergeCell ref="M890:P890"/>
    <mergeCell ref="Q890:T890"/>
    <mergeCell ref="U890:X890"/>
    <mergeCell ref="Y890:AC890"/>
    <mergeCell ref="AC886:AC887"/>
    <mergeCell ref="B889:D889"/>
    <mergeCell ref="E889:L889"/>
    <mergeCell ref="M889:P889"/>
    <mergeCell ref="Z886:Z887"/>
    <mergeCell ref="AA886:AA887"/>
    <mergeCell ref="AB886:AB887"/>
    <mergeCell ref="Q886:Q887"/>
    <mergeCell ref="R886:R887"/>
    <mergeCell ref="S886:S887"/>
    <mergeCell ref="T886:T887"/>
    <mergeCell ref="U886:U887"/>
    <mergeCell ref="V886:V887"/>
    <mergeCell ref="Y884:AG884"/>
    <mergeCell ref="AH884:AP884"/>
    <mergeCell ref="B885:B888"/>
    <mergeCell ref="M885:U885"/>
    <mergeCell ref="V885:AC885"/>
    <mergeCell ref="AD885:AG885"/>
    <mergeCell ref="M886:M887"/>
    <mergeCell ref="N886:N887"/>
    <mergeCell ref="O886:O887"/>
    <mergeCell ref="P886:P887"/>
    <mergeCell ref="F880:O880"/>
    <mergeCell ref="Q880:T880"/>
    <mergeCell ref="U880:X880"/>
    <mergeCell ref="Y880:AG880"/>
    <mergeCell ref="Y883:AG883"/>
    <mergeCell ref="AH883:AP883"/>
    <mergeCell ref="Q883:T883"/>
    <mergeCell ref="B882:D882"/>
    <mergeCell ref="F882:O882"/>
    <mergeCell ref="Q882:T882"/>
    <mergeCell ref="U882:X882"/>
    <mergeCell ref="Y882:AG882"/>
    <mergeCell ref="B879:D879"/>
    <mergeCell ref="F879:O879"/>
    <mergeCell ref="Q879:T879"/>
    <mergeCell ref="U879:X879"/>
    <mergeCell ref="Y879:AG879"/>
    <mergeCell ref="F876:O876"/>
    <mergeCell ref="Q876:T876"/>
    <mergeCell ref="U876:X876"/>
    <mergeCell ref="Y876:AG876"/>
    <mergeCell ref="B881:D881"/>
    <mergeCell ref="F881:O881"/>
    <mergeCell ref="Q881:T881"/>
    <mergeCell ref="U881:X881"/>
    <mergeCell ref="Y881:AG881"/>
    <mergeCell ref="B880:D880"/>
    <mergeCell ref="B878:D878"/>
    <mergeCell ref="F878:O878"/>
    <mergeCell ref="Q878:T878"/>
    <mergeCell ref="U878:X878"/>
    <mergeCell ref="Y878:AG878"/>
    <mergeCell ref="B875:D875"/>
    <mergeCell ref="F875:O875"/>
    <mergeCell ref="Q875:T875"/>
    <mergeCell ref="U875:X875"/>
    <mergeCell ref="Y875:AG875"/>
    <mergeCell ref="AD871:AE872"/>
    <mergeCell ref="Y872:AA872"/>
    <mergeCell ref="AF872:AI872"/>
    <mergeCell ref="AJ872:AP872"/>
    <mergeCell ref="B877:D877"/>
    <mergeCell ref="F877:O877"/>
    <mergeCell ref="Q877:T877"/>
    <mergeCell ref="U877:X877"/>
    <mergeCell ref="Y877:AG877"/>
    <mergeCell ref="B876:D876"/>
    <mergeCell ref="AJ868:AP868"/>
    <mergeCell ref="C869:R870"/>
    <mergeCell ref="S869:U870"/>
    <mergeCell ref="V869:AE870"/>
    <mergeCell ref="AF869:AI869"/>
    <mergeCell ref="AJ869:AP869"/>
    <mergeCell ref="AF870:AI871"/>
    <mergeCell ref="AJ870:AP871"/>
    <mergeCell ref="B871:F872"/>
    <mergeCell ref="G871:P872"/>
    <mergeCell ref="V868:W868"/>
    <mergeCell ref="X868:Y868"/>
    <mergeCell ref="Z868:AA868"/>
    <mergeCell ref="AB868:AC868"/>
    <mergeCell ref="AD868:AE868"/>
    <mergeCell ref="AF868:AI868"/>
    <mergeCell ref="B873:D873"/>
    <mergeCell ref="E873:P873"/>
    <mergeCell ref="Q873:T873"/>
    <mergeCell ref="U873:X873"/>
    <mergeCell ref="Y873:AG873"/>
    <mergeCell ref="B874:D874"/>
    <mergeCell ref="F874:O874"/>
    <mergeCell ref="Q874:T874"/>
    <mergeCell ref="U874:X874"/>
    <mergeCell ref="Y874:AG874"/>
    <mergeCell ref="AH851:AJ851"/>
    <mergeCell ref="Q863:S864"/>
    <mergeCell ref="U863:AM864"/>
    <mergeCell ref="AA866:AC866"/>
    <mergeCell ref="AK851:AM851"/>
    <mergeCell ref="Q866:S866"/>
    <mergeCell ref="V851:X851"/>
    <mergeCell ref="Y851:AA851"/>
    <mergeCell ref="Q867:S867"/>
    <mergeCell ref="E868:F868"/>
    <mergeCell ref="G868:H868"/>
    <mergeCell ref="I868:J868"/>
    <mergeCell ref="K868:L868"/>
    <mergeCell ref="M868:N868"/>
    <mergeCell ref="O868:P868"/>
    <mergeCell ref="Q868:R868"/>
    <mergeCell ref="B861:O862"/>
    <mergeCell ref="Q861:S861"/>
    <mergeCell ref="Q862:S862"/>
    <mergeCell ref="Q865:S865"/>
    <mergeCell ref="AE860:AF860"/>
    <mergeCell ref="AG860:AH860"/>
    <mergeCell ref="AM860:AP860"/>
    <mergeCell ref="B851:C851"/>
    <mergeCell ref="D851:F851"/>
    <mergeCell ref="G851:I851"/>
    <mergeCell ref="J851:L851"/>
    <mergeCell ref="M851:O851"/>
    <mergeCell ref="P851:R851"/>
    <mergeCell ref="S851:U851"/>
    <mergeCell ref="AB851:AD851"/>
    <mergeCell ref="AE851:AG851"/>
    <mergeCell ref="AO840:AP840"/>
    <mergeCell ref="AN851:AP851"/>
    <mergeCell ref="AN852:AP855"/>
    <mergeCell ref="D859:L860"/>
    <mergeCell ref="Q860:T860"/>
    <mergeCell ref="U860:V860"/>
    <mergeCell ref="W860:X860"/>
    <mergeCell ref="Y860:Z860"/>
    <mergeCell ref="AA860:AB860"/>
    <mergeCell ref="AC860:AD860"/>
    <mergeCell ref="M840:P840"/>
    <mergeCell ref="Q840:T840"/>
    <mergeCell ref="U840:X840"/>
    <mergeCell ref="Y840:AC840"/>
    <mergeCell ref="AK840:AL840"/>
    <mergeCell ref="AM840:AN840"/>
    <mergeCell ref="AM842:AN842"/>
    <mergeCell ref="AO842:AP842"/>
    <mergeCell ref="B839:D839"/>
    <mergeCell ref="M839:P839"/>
    <mergeCell ref="Q839:T839"/>
    <mergeCell ref="U839:X839"/>
    <mergeCell ref="Y839:AC839"/>
    <mergeCell ref="AK839:AL839"/>
    <mergeCell ref="AM839:AN839"/>
    <mergeCell ref="AO839:AP839"/>
    <mergeCell ref="B842:D842"/>
    <mergeCell ref="M842:P842"/>
    <mergeCell ref="Q842:T842"/>
    <mergeCell ref="U842:X842"/>
    <mergeCell ref="Y842:AC842"/>
    <mergeCell ref="AK842:AL842"/>
    <mergeCell ref="AO836:AP836"/>
    <mergeCell ref="B841:D841"/>
    <mergeCell ref="M841:P841"/>
    <mergeCell ref="Q841:T841"/>
    <mergeCell ref="U841:X841"/>
    <mergeCell ref="Y841:AC841"/>
    <mergeCell ref="AK841:AL841"/>
    <mergeCell ref="AM841:AN841"/>
    <mergeCell ref="AO841:AP841"/>
    <mergeCell ref="B840:D840"/>
    <mergeCell ref="M836:P836"/>
    <mergeCell ref="Q836:T836"/>
    <mergeCell ref="U836:X836"/>
    <mergeCell ref="Y836:AC836"/>
    <mergeCell ref="AK836:AL836"/>
    <mergeCell ref="AM836:AN836"/>
    <mergeCell ref="AO838:AP838"/>
    <mergeCell ref="B835:D835"/>
    <mergeCell ref="M835:P835"/>
    <mergeCell ref="Q835:T835"/>
    <mergeCell ref="U835:X835"/>
    <mergeCell ref="Y835:AC835"/>
    <mergeCell ref="AK835:AL835"/>
    <mergeCell ref="AM835:AN835"/>
    <mergeCell ref="AO835:AP835"/>
    <mergeCell ref="B836:D836"/>
    <mergeCell ref="AK837:AL837"/>
    <mergeCell ref="AM837:AN837"/>
    <mergeCell ref="AO837:AP837"/>
    <mergeCell ref="B838:D838"/>
    <mergeCell ref="M838:P838"/>
    <mergeCell ref="Q838:T838"/>
    <mergeCell ref="U838:X838"/>
    <mergeCell ref="Y838:AC838"/>
    <mergeCell ref="AK838:AL838"/>
    <mergeCell ref="AM838:AN838"/>
    <mergeCell ref="Q832:T832"/>
    <mergeCell ref="U832:X832"/>
    <mergeCell ref="Y832:AC832"/>
    <mergeCell ref="AD832:AF832"/>
    <mergeCell ref="AG832:AJ832"/>
    <mergeCell ref="B837:D837"/>
    <mergeCell ref="M837:P837"/>
    <mergeCell ref="Q837:T837"/>
    <mergeCell ref="U837:X837"/>
    <mergeCell ref="Y837:AC837"/>
    <mergeCell ref="AD829:AG829"/>
    <mergeCell ref="AD830:AG830"/>
    <mergeCell ref="M831:P831"/>
    <mergeCell ref="Q831:T831"/>
    <mergeCell ref="U831:X831"/>
    <mergeCell ref="Y831:AC831"/>
    <mergeCell ref="AD831:AG831"/>
    <mergeCell ref="W829:W830"/>
    <mergeCell ref="X829:X830"/>
    <mergeCell ref="Y829:Y830"/>
    <mergeCell ref="AD833:AF833"/>
    <mergeCell ref="AG833:AJ833"/>
    <mergeCell ref="B834:D834"/>
    <mergeCell ref="M834:P834"/>
    <mergeCell ref="Q834:T834"/>
    <mergeCell ref="U834:X834"/>
    <mergeCell ref="Y834:AC834"/>
    <mergeCell ref="AD834:AF834"/>
    <mergeCell ref="AG834:AJ834"/>
    <mergeCell ref="R827:T827"/>
    <mergeCell ref="B833:D833"/>
    <mergeCell ref="M833:P833"/>
    <mergeCell ref="Q833:T833"/>
    <mergeCell ref="U833:X833"/>
    <mergeCell ref="Y833:AC833"/>
    <mergeCell ref="AC829:AC830"/>
    <mergeCell ref="B832:D832"/>
    <mergeCell ref="E832:L832"/>
    <mergeCell ref="M832:P832"/>
    <mergeCell ref="Z829:Z830"/>
    <mergeCell ref="AA829:AA830"/>
    <mergeCell ref="AB829:AB830"/>
    <mergeCell ref="Q829:Q830"/>
    <mergeCell ref="R829:R830"/>
    <mergeCell ref="S829:S830"/>
    <mergeCell ref="T829:T830"/>
    <mergeCell ref="U829:U830"/>
    <mergeCell ref="V829:V830"/>
    <mergeCell ref="Y827:AG827"/>
    <mergeCell ref="AH827:AP827"/>
    <mergeCell ref="B828:B831"/>
    <mergeCell ref="M828:U828"/>
    <mergeCell ref="V828:AC828"/>
    <mergeCell ref="AD828:AG828"/>
    <mergeCell ref="M829:M830"/>
    <mergeCell ref="N829:N830"/>
    <mergeCell ref="O829:O830"/>
    <mergeCell ref="P829:P830"/>
    <mergeCell ref="F823:O823"/>
    <mergeCell ref="Q823:T823"/>
    <mergeCell ref="U823:X823"/>
    <mergeCell ref="Y823:AG823"/>
    <mergeCell ref="Y826:AG826"/>
    <mergeCell ref="AH826:AP826"/>
    <mergeCell ref="Q826:T826"/>
    <mergeCell ref="B825:D825"/>
    <mergeCell ref="F825:O825"/>
    <mergeCell ref="Q825:T825"/>
    <mergeCell ref="U825:X825"/>
    <mergeCell ref="Y825:AG825"/>
    <mergeCell ref="B822:D822"/>
    <mergeCell ref="F822:O822"/>
    <mergeCell ref="Q822:T822"/>
    <mergeCell ref="U822:X822"/>
    <mergeCell ref="Y822:AG822"/>
    <mergeCell ref="F819:O819"/>
    <mergeCell ref="Q819:T819"/>
    <mergeCell ref="U819:X819"/>
    <mergeCell ref="Y819:AG819"/>
    <mergeCell ref="B824:D824"/>
    <mergeCell ref="F824:O824"/>
    <mergeCell ref="Q824:T824"/>
    <mergeCell ref="U824:X824"/>
    <mergeCell ref="Y824:AG824"/>
    <mergeCell ref="B823:D823"/>
    <mergeCell ref="B821:D821"/>
    <mergeCell ref="F821:O821"/>
    <mergeCell ref="Q821:T821"/>
    <mergeCell ref="U821:X821"/>
    <mergeCell ref="Y821:AG821"/>
    <mergeCell ref="B818:D818"/>
    <mergeCell ref="F818:O818"/>
    <mergeCell ref="Q818:T818"/>
    <mergeCell ref="U818:X818"/>
    <mergeCell ref="Y818:AG818"/>
    <mergeCell ref="AD814:AE815"/>
    <mergeCell ref="Y815:AA815"/>
    <mergeCell ref="AF815:AI815"/>
    <mergeCell ref="AJ815:AP815"/>
    <mergeCell ref="B820:D820"/>
    <mergeCell ref="F820:O820"/>
    <mergeCell ref="Q820:T820"/>
    <mergeCell ref="U820:X820"/>
    <mergeCell ref="Y820:AG820"/>
    <mergeCell ref="B819:D819"/>
    <mergeCell ref="AJ811:AP811"/>
    <mergeCell ref="C812:R813"/>
    <mergeCell ref="S812:U813"/>
    <mergeCell ref="V812:AE813"/>
    <mergeCell ref="AF812:AI812"/>
    <mergeCell ref="AJ812:AP812"/>
    <mergeCell ref="AF813:AI814"/>
    <mergeCell ref="AJ813:AP814"/>
    <mergeCell ref="B814:F815"/>
    <mergeCell ref="G814:P815"/>
    <mergeCell ref="V811:W811"/>
    <mergeCell ref="X811:Y811"/>
    <mergeCell ref="Z811:AA811"/>
    <mergeCell ref="AB811:AC811"/>
    <mergeCell ref="AD811:AE811"/>
    <mergeCell ref="AF811:AI811"/>
    <mergeCell ref="B816:D816"/>
    <mergeCell ref="E816:P816"/>
    <mergeCell ref="Q816:T816"/>
    <mergeCell ref="U816:X816"/>
    <mergeCell ref="Y816:AG816"/>
    <mergeCell ref="B817:D817"/>
    <mergeCell ref="F817:O817"/>
    <mergeCell ref="Q817:T817"/>
    <mergeCell ref="U817:X817"/>
    <mergeCell ref="Y817:AG817"/>
    <mergeCell ref="AB794:AD794"/>
    <mergeCell ref="AE794:AG794"/>
    <mergeCell ref="AH794:AJ794"/>
    <mergeCell ref="Q806:S807"/>
    <mergeCell ref="U806:AM807"/>
    <mergeCell ref="AA809:AC809"/>
    <mergeCell ref="AK794:AM794"/>
    <mergeCell ref="Y794:AA794"/>
    <mergeCell ref="AM803:AP803"/>
    <mergeCell ref="S794:U794"/>
    <mergeCell ref="Q810:S810"/>
    <mergeCell ref="E811:F811"/>
    <mergeCell ref="G811:H811"/>
    <mergeCell ref="I811:J811"/>
    <mergeCell ref="K811:L811"/>
    <mergeCell ref="M811:N811"/>
    <mergeCell ref="O811:P811"/>
    <mergeCell ref="Q811:R811"/>
    <mergeCell ref="B804:O805"/>
    <mergeCell ref="Q804:S804"/>
    <mergeCell ref="Q805:S805"/>
    <mergeCell ref="Q808:S808"/>
    <mergeCell ref="Q809:S809"/>
    <mergeCell ref="AG803:AH803"/>
    <mergeCell ref="AE803:AF803"/>
    <mergeCell ref="B794:C794"/>
    <mergeCell ref="D794:F794"/>
    <mergeCell ref="G794:I794"/>
    <mergeCell ref="J794:L794"/>
    <mergeCell ref="M794:O794"/>
    <mergeCell ref="P794:R794"/>
    <mergeCell ref="V794:X794"/>
    <mergeCell ref="AN794:AP794"/>
    <mergeCell ref="AN795:AP798"/>
    <mergeCell ref="D802:L803"/>
    <mergeCell ref="Q803:T803"/>
    <mergeCell ref="U803:V803"/>
    <mergeCell ref="W803:X803"/>
    <mergeCell ref="Y803:Z803"/>
    <mergeCell ref="AA803:AB803"/>
    <mergeCell ref="AC803:AD803"/>
    <mergeCell ref="AM782:AN782"/>
    <mergeCell ref="AO782:AP782"/>
    <mergeCell ref="B783:D783"/>
    <mergeCell ref="M783:P783"/>
    <mergeCell ref="Q783:T783"/>
    <mergeCell ref="U783:X783"/>
    <mergeCell ref="Y783:AC783"/>
    <mergeCell ref="AK783:AL783"/>
    <mergeCell ref="AM783:AN783"/>
    <mergeCell ref="AO783:AP783"/>
    <mergeCell ref="B782:D782"/>
    <mergeCell ref="M782:P782"/>
    <mergeCell ref="Q782:T782"/>
    <mergeCell ref="U782:X782"/>
    <mergeCell ref="Y782:AC782"/>
    <mergeCell ref="AK782:AL782"/>
    <mergeCell ref="AO784:AP784"/>
    <mergeCell ref="B785:D785"/>
    <mergeCell ref="M785:P785"/>
    <mergeCell ref="Q785:T785"/>
    <mergeCell ref="U785:X785"/>
    <mergeCell ref="Y785:AC785"/>
    <mergeCell ref="AK785:AL785"/>
    <mergeCell ref="AM785:AN785"/>
    <mergeCell ref="AO785:AP785"/>
    <mergeCell ref="AK779:AL779"/>
    <mergeCell ref="AM779:AN779"/>
    <mergeCell ref="AO779:AP779"/>
    <mergeCell ref="B784:D784"/>
    <mergeCell ref="M784:P784"/>
    <mergeCell ref="Q784:T784"/>
    <mergeCell ref="U784:X784"/>
    <mergeCell ref="Y784:AC784"/>
    <mergeCell ref="AK784:AL784"/>
    <mergeCell ref="AM784:AN784"/>
    <mergeCell ref="U778:X778"/>
    <mergeCell ref="Y778:AC778"/>
    <mergeCell ref="AK778:AL778"/>
    <mergeCell ref="AM778:AN778"/>
    <mergeCell ref="AO778:AP778"/>
    <mergeCell ref="B779:D779"/>
    <mergeCell ref="M779:P779"/>
    <mergeCell ref="Q779:T779"/>
    <mergeCell ref="U779:X779"/>
    <mergeCell ref="Y779:AC779"/>
    <mergeCell ref="AM780:AN780"/>
    <mergeCell ref="AO780:AP780"/>
    <mergeCell ref="B781:D781"/>
    <mergeCell ref="M781:P781"/>
    <mergeCell ref="Q781:T781"/>
    <mergeCell ref="U781:X781"/>
    <mergeCell ref="Y781:AC781"/>
    <mergeCell ref="AK781:AL781"/>
    <mergeCell ref="AM781:AN781"/>
    <mergeCell ref="AO781:AP781"/>
    <mergeCell ref="AD775:AF775"/>
    <mergeCell ref="AG775:AJ775"/>
    <mergeCell ref="B780:D780"/>
    <mergeCell ref="M780:P780"/>
    <mergeCell ref="Q780:T780"/>
    <mergeCell ref="U780:X780"/>
    <mergeCell ref="Y780:AC780"/>
    <mergeCell ref="B778:D778"/>
    <mergeCell ref="M778:P778"/>
    <mergeCell ref="Q778:T778"/>
    <mergeCell ref="B775:D775"/>
    <mergeCell ref="E775:L775"/>
    <mergeCell ref="M775:P775"/>
    <mergeCell ref="Q775:T775"/>
    <mergeCell ref="U775:X775"/>
    <mergeCell ref="Y775:AC775"/>
    <mergeCell ref="AC772:AC773"/>
    <mergeCell ref="AD772:AG772"/>
    <mergeCell ref="AD773:AG773"/>
    <mergeCell ref="M774:P774"/>
    <mergeCell ref="Q774:T774"/>
    <mergeCell ref="U774:X774"/>
    <mergeCell ref="Y774:AC774"/>
    <mergeCell ref="AD774:AG774"/>
    <mergeCell ref="Y772:Y773"/>
    <mergeCell ref="Z772:Z773"/>
    <mergeCell ref="B777:D777"/>
    <mergeCell ref="M777:P777"/>
    <mergeCell ref="Q777:T777"/>
    <mergeCell ref="U777:X777"/>
    <mergeCell ref="Y777:AC777"/>
    <mergeCell ref="AD777:AF777"/>
    <mergeCell ref="B776:D776"/>
    <mergeCell ref="M776:P776"/>
    <mergeCell ref="Q776:T776"/>
    <mergeCell ref="U776:X776"/>
    <mergeCell ref="Y776:AC776"/>
    <mergeCell ref="AD776:AF776"/>
    <mergeCell ref="AA772:AA773"/>
    <mergeCell ref="AB772:AB773"/>
    <mergeCell ref="Q769:T769"/>
    <mergeCell ref="R770:T770"/>
    <mergeCell ref="S772:S773"/>
    <mergeCell ref="T772:T773"/>
    <mergeCell ref="U772:U773"/>
    <mergeCell ref="V772:V773"/>
    <mergeCell ref="W772:W773"/>
    <mergeCell ref="X772:X773"/>
    <mergeCell ref="B771:B774"/>
    <mergeCell ref="M771:U771"/>
    <mergeCell ref="V771:AC771"/>
    <mergeCell ref="AD771:AG771"/>
    <mergeCell ref="M772:M773"/>
    <mergeCell ref="N772:N773"/>
    <mergeCell ref="O772:O773"/>
    <mergeCell ref="P772:P773"/>
    <mergeCell ref="Q772:Q773"/>
    <mergeCell ref="R772:R773"/>
    <mergeCell ref="Q766:T766"/>
    <mergeCell ref="U766:X766"/>
    <mergeCell ref="Y766:AG766"/>
    <mergeCell ref="Y769:AG769"/>
    <mergeCell ref="AH769:AP769"/>
    <mergeCell ref="Y770:AG770"/>
    <mergeCell ref="AH770:AP770"/>
    <mergeCell ref="B768:D768"/>
    <mergeCell ref="F768:O768"/>
    <mergeCell ref="Q768:T768"/>
    <mergeCell ref="U768:X768"/>
    <mergeCell ref="Y768:AG768"/>
    <mergeCell ref="B765:D765"/>
    <mergeCell ref="F765:O765"/>
    <mergeCell ref="Q765:T765"/>
    <mergeCell ref="U765:X765"/>
    <mergeCell ref="Y765:AG765"/>
    <mergeCell ref="Q762:T762"/>
    <mergeCell ref="U762:X762"/>
    <mergeCell ref="Y762:AG762"/>
    <mergeCell ref="B767:D767"/>
    <mergeCell ref="F767:O767"/>
    <mergeCell ref="Q767:T767"/>
    <mergeCell ref="U767:X767"/>
    <mergeCell ref="Y767:AG767"/>
    <mergeCell ref="B766:D766"/>
    <mergeCell ref="F766:O766"/>
    <mergeCell ref="B764:D764"/>
    <mergeCell ref="F764:O764"/>
    <mergeCell ref="Q764:T764"/>
    <mergeCell ref="U764:X764"/>
    <mergeCell ref="Y764:AG764"/>
    <mergeCell ref="B761:D761"/>
    <mergeCell ref="F761:O761"/>
    <mergeCell ref="Q761:T761"/>
    <mergeCell ref="U761:X761"/>
    <mergeCell ref="Y761:AG761"/>
    <mergeCell ref="Y758:AA758"/>
    <mergeCell ref="AF758:AI758"/>
    <mergeCell ref="AJ758:AP758"/>
    <mergeCell ref="B763:D763"/>
    <mergeCell ref="F763:O763"/>
    <mergeCell ref="Q763:T763"/>
    <mergeCell ref="U763:X763"/>
    <mergeCell ref="Y763:AG763"/>
    <mergeCell ref="B762:D762"/>
    <mergeCell ref="F762:O762"/>
    <mergeCell ref="C755:R756"/>
    <mergeCell ref="S755:U756"/>
    <mergeCell ref="V755:AE756"/>
    <mergeCell ref="AF755:AI755"/>
    <mergeCell ref="AJ755:AP755"/>
    <mergeCell ref="AF756:AI757"/>
    <mergeCell ref="AJ756:AP757"/>
    <mergeCell ref="B757:F758"/>
    <mergeCell ref="G757:P758"/>
    <mergeCell ref="AD757:AE758"/>
    <mergeCell ref="V754:W754"/>
    <mergeCell ref="X754:Y754"/>
    <mergeCell ref="Z754:AA754"/>
    <mergeCell ref="AB754:AC754"/>
    <mergeCell ref="AD754:AE754"/>
    <mergeCell ref="AF754:AI754"/>
    <mergeCell ref="B759:D759"/>
    <mergeCell ref="E759:P759"/>
    <mergeCell ref="Q759:T759"/>
    <mergeCell ref="U759:X759"/>
    <mergeCell ref="Y759:AG759"/>
    <mergeCell ref="B760:D760"/>
    <mergeCell ref="F760:O760"/>
    <mergeCell ref="Q760:T760"/>
    <mergeCell ref="U760:X760"/>
    <mergeCell ref="Y760:AG760"/>
    <mergeCell ref="AB737:AD737"/>
    <mergeCell ref="AE737:AG737"/>
    <mergeCell ref="AH737:AJ737"/>
    <mergeCell ref="Q749:S750"/>
    <mergeCell ref="U749:AM750"/>
    <mergeCell ref="AK737:AM737"/>
    <mergeCell ref="V737:X737"/>
    <mergeCell ref="Y737:AA737"/>
    <mergeCell ref="AM746:AP746"/>
    <mergeCell ref="S737:U737"/>
    <mergeCell ref="Q752:S752"/>
    <mergeCell ref="Q753:S753"/>
    <mergeCell ref="E754:F754"/>
    <mergeCell ref="G754:H754"/>
    <mergeCell ref="I754:J754"/>
    <mergeCell ref="K754:L754"/>
    <mergeCell ref="M754:N754"/>
    <mergeCell ref="O754:P754"/>
    <mergeCell ref="Q754:R754"/>
    <mergeCell ref="B747:O748"/>
    <mergeCell ref="Q747:S747"/>
    <mergeCell ref="Q748:S748"/>
    <mergeCell ref="Q751:S751"/>
    <mergeCell ref="AE746:AF746"/>
    <mergeCell ref="AG746:AH746"/>
    <mergeCell ref="B737:C737"/>
    <mergeCell ref="D737:F737"/>
    <mergeCell ref="G737:I737"/>
    <mergeCell ref="J737:L737"/>
    <mergeCell ref="M737:O737"/>
    <mergeCell ref="P737:R737"/>
    <mergeCell ref="AO726:AP726"/>
    <mergeCell ref="AN737:AP737"/>
    <mergeCell ref="AN738:AP741"/>
    <mergeCell ref="D745:L746"/>
    <mergeCell ref="Q746:T746"/>
    <mergeCell ref="U746:V746"/>
    <mergeCell ref="W746:X746"/>
    <mergeCell ref="Y746:Z746"/>
    <mergeCell ref="AA746:AB746"/>
    <mergeCell ref="AC746:AD746"/>
    <mergeCell ref="M726:P726"/>
    <mergeCell ref="Q726:T726"/>
    <mergeCell ref="U726:X726"/>
    <mergeCell ref="Y726:AC726"/>
    <mergeCell ref="AK726:AL726"/>
    <mergeCell ref="AM726:AN726"/>
    <mergeCell ref="AM728:AN728"/>
    <mergeCell ref="AO728:AP728"/>
    <mergeCell ref="B725:D725"/>
    <mergeCell ref="M725:P725"/>
    <mergeCell ref="Q725:T725"/>
    <mergeCell ref="U725:X725"/>
    <mergeCell ref="Y725:AC725"/>
    <mergeCell ref="AK725:AL725"/>
    <mergeCell ref="AM725:AN725"/>
    <mergeCell ref="AO725:AP725"/>
    <mergeCell ref="B728:D728"/>
    <mergeCell ref="M728:P728"/>
    <mergeCell ref="Q728:T728"/>
    <mergeCell ref="U728:X728"/>
    <mergeCell ref="Y728:AC728"/>
    <mergeCell ref="AK728:AL728"/>
    <mergeCell ref="AO722:AP722"/>
    <mergeCell ref="B727:D727"/>
    <mergeCell ref="M727:P727"/>
    <mergeCell ref="Q727:T727"/>
    <mergeCell ref="U727:X727"/>
    <mergeCell ref="Y727:AC727"/>
    <mergeCell ref="AK727:AL727"/>
    <mergeCell ref="AM727:AN727"/>
    <mergeCell ref="AO727:AP727"/>
    <mergeCell ref="B726:D726"/>
    <mergeCell ref="M722:P722"/>
    <mergeCell ref="Q722:T722"/>
    <mergeCell ref="U722:X722"/>
    <mergeCell ref="Y722:AC722"/>
    <mergeCell ref="AK722:AL722"/>
    <mergeCell ref="AM722:AN722"/>
    <mergeCell ref="AO724:AP724"/>
    <mergeCell ref="B721:D721"/>
    <mergeCell ref="M721:P721"/>
    <mergeCell ref="Q721:T721"/>
    <mergeCell ref="U721:X721"/>
    <mergeCell ref="Y721:AC721"/>
    <mergeCell ref="AK721:AL721"/>
    <mergeCell ref="AM721:AN721"/>
    <mergeCell ref="AO721:AP721"/>
    <mergeCell ref="B722:D722"/>
    <mergeCell ref="AK723:AL723"/>
    <mergeCell ref="AM723:AN723"/>
    <mergeCell ref="AO723:AP723"/>
    <mergeCell ref="B724:D724"/>
    <mergeCell ref="M724:P724"/>
    <mergeCell ref="Q724:T724"/>
    <mergeCell ref="U724:X724"/>
    <mergeCell ref="Y724:AC724"/>
    <mergeCell ref="AK724:AL724"/>
    <mergeCell ref="AM724:AN724"/>
    <mergeCell ref="Q718:T718"/>
    <mergeCell ref="U718:X718"/>
    <mergeCell ref="Y718:AC718"/>
    <mergeCell ref="AD718:AF718"/>
    <mergeCell ref="AG718:AJ718"/>
    <mergeCell ref="B723:D723"/>
    <mergeCell ref="M723:P723"/>
    <mergeCell ref="Q723:T723"/>
    <mergeCell ref="U723:X723"/>
    <mergeCell ref="Y723:AC723"/>
    <mergeCell ref="AD715:AG715"/>
    <mergeCell ref="AD716:AG716"/>
    <mergeCell ref="M717:P717"/>
    <mergeCell ref="Q717:T717"/>
    <mergeCell ref="U717:X717"/>
    <mergeCell ref="Y717:AC717"/>
    <mergeCell ref="AD717:AG717"/>
    <mergeCell ref="W715:W716"/>
    <mergeCell ref="X715:X716"/>
    <mergeCell ref="Y715:Y716"/>
    <mergeCell ref="AD719:AF719"/>
    <mergeCell ref="AG719:AJ719"/>
    <mergeCell ref="B720:D720"/>
    <mergeCell ref="M720:P720"/>
    <mergeCell ref="Q720:T720"/>
    <mergeCell ref="U720:X720"/>
    <mergeCell ref="Y720:AC720"/>
    <mergeCell ref="AD720:AF720"/>
    <mergeCell ref="AG720:AJ720"/>
    <mergeCell ref="R713:T713"/>
    <mergeCell ref="B719:D719"/>
    <mergeCell ref="M719:P719"/>
    <mergeCell ref="Q719:T719"/>
    <mergeCell ref="U719:X719"/>
    <mergeCell ref="Y719:AC719"/>
    <mergeCell ref="AC715:AC716"/>
    <mergeCell ref="B718:D718"/>
    <mergeCell ref="E718:L718"/>
    <mergeCell ref="M718:P718"/>
    <mergeCell ref="Z715:Z716"/>
    <mergeCell ref="AA715:AA716"/>
    <mergeCell ref="AB715:AB716"/>
    <mergeCell ref="Q715:Q716"/>
    <mergeCell ref="R715:R716"/>
    <mergeCell ref="S715:S716"/>
    <mergeCell ref="T715:T716"/>
    <mergeCell ref="U715:U716"/>
    <mergeCell ref="V715:V716"/>
    <mergeCell ref="Y713:AG713"/>
    <mergeCell ref="AH713:AP713"/>
    <mergeCell ref="B714:B717"/>
    <mergeCell ref="M714:U714"/>
    <mergeCell ref="V714:AC714"/>
    <mergeCell ref="AD714:AG714"/>
    <mergeCell ref="M715:M716"/>
    <mergeCell ref="N715:N716"/>
    <mergeCell ref="O715:O716"/>
    <mergeCell ref="P715:P716"/>
    <mergeCell ref="F709:O709"/>
    <mergeCell ref="Q709:T709"/>
    <mergeCell ref="U709:X709"/>
    <mergeCell ref="Y709:AG709"/>
    <mergeCell ref="Y712:AG712"/>
    <mergeCell ref="AH712:AP712"/>
    <mergeCell ref="Q712:T712"/>
    <mergeCell ref="B711:D711"/>
    <mergeCell ref="F711:O711"/>
    <mergeCell ref="Q711:T711"/>
    <mergeCell ref="U711:X711"/>
    <mergeCell ref="Y711:AG711"/>
    <mergeCell ref="B708:D708"/>
    <mergeCell ref="F708:O708"/>
    <mergeCell ref="Q708:T708"/>
    <mergeCell ref="U708:X708"/>
    <mergeCell ref="Y708:AG708"/>
    <mergeCell ref="F705:O705"/>
    <mergeCell ref="Q705:T705"/>
    <mergeCell ref="U705:X705"/>
    <mergeCell ref="Y705:AG705"/>
    <mergeCell ref="B710:D710"/>
    <mergeCell ref="F710:O710"/>
    <mergeCell ref="Q710:T710"/>
    <mergeCell ref="U710:X710"/>
    <mergeCell ref="Y710:AG710"/>
    <mergeCell ref="B709:D709"/>
    <mergeCell ref="B707:D707"/>
    <mergeCell ref="F707:O707"/>
    <mergeCell ref="Q707:T707"/>
    <mergeCell ref="U707:X707"/>
    <mergeCell ref="Y707:AG707"/>
    <mergeCell ref="B704:D704"/>
    <mergeCell ref="F704:O704"/>
    <mergeCell ref="Q704:T704"/>
    <mergeCell ref="U704:X704"/>
    <mergeCell ref="Y704:AG704"/>
    <mergeCell ref="AD700:AE701"/>
    <mergeCell ref="Y701:AA701"/>
    <mergeCell ref="AF701:AI701"/>
    <mergeCell ref="AJ701:AP701"/>
    <mergeCell ref="B706:D706"/>
    <mergeCell ref="F706:O706"/>
    <mergeCell ref="Q706:T706"/>
    <mergeCell ref="U706:X706"/>
    <mergeCell ref="Y706:AG706"/>
    <mergeCell ref="B705:D705"/>
    <mergeCell ref="AJ697:AP697"/>
    <mergeCell ref="C698:R699"/>
    <mergeCell ref="S698:U699"/>
    <mergeCell ref="V698:AE699"/>
    <mergeCell ref="AF698:AI698"/>
    <mergeCell ref="AJ698:AP698"/>
    <mergeCell ref="AF699:AI700"/>
    <mergeCell ref="AJ699:AP700"/>
    <mergeCell ref="B700:F701"/>
    <mergeCell ref="G700:P701"/>
    <mergeCell ref="V697:W697"/>
    <mergeCell ref="X697:Y697"/>
    <mergeCell ref="Z697:AA697"/>
    <mergeCell ref="AB697:AC697"/>
    <mergeCell ref="AD697:AE697"/>
    <mergeCell ref="AF697:AI697"/>
    <mergeCell ref="B702:D702"/>
    <mergeCell ref="E702:P702"/>
    <mergeCell ref="Q702:T702"/>
    <mergeCell ref="U702:X702"/>
    <mergeCell ref="Y702:AG702"/>
    <mergeCell ref="B703:D703"/>
    <mergeCell ref="F703:O703"/>
    <mergeCell ref="Q703:T703"/>
    <mergeCell ref="U703:X703"/>
    <mergeCell ref="Y703:AG703"/>
    <mergeCell ref="AB680:AD680"/>
    <mergeCell ref="AE680:AG680"/>
    <mergeCell ref="AH680:AJ680"/>
    <mergeCell ref="Q692:S693"/>
    <mergeCell ref="U692:AM693"/>
    <mergeCell ref="AK680:AM680"/>
    <mergeCell ref="Y680:AA680"/>
    <mergeCell ref="AM689:AP689"/>
    <mergeCell ref="S680:U680"/>
    <mergeCell ref="V680:X680"/>
    <mergeCell ref="Q696:S696"/>
    <mergeCell ref="E697:F697"/>
    <mergeCell ref="G697:H697"/>
    <mergeCell ref="I697:J697"/>
    <mergeCell ref="K697:L697"/>
    <mergeCell ref="M697:N697"/>
    <mergeCell ref="O697:P697"/>
    <mergeCell ref="Q697:R697"/>
    <mergeCell ref="B690:O691"/>
    <mergeCell ref="Q690:S690"/>
    <mergeCell ref="Q691:S691"/>
    <mergeCell ref="Q694:S694"/>
    <mergeCell ref="Q695:S695"/>
    <mergeCell ref="AG689:AH689"/>
    <mergeCell ref="B680:C680"/>
    <mergeCell ref="D680:F680"/>
    <mergeCell ref="G680:I680"/>
    <mergeCell ref="J680:L680"/>
    <mergeCell ref="M680:O680"/>
    <mergeCell ref="P680:R680"/>
    <mergeCell ref="AN680:AP680"/>
    <mergeCell ref="AN681:AP684"/>
    <mergeCell ref="D688:L689"/>
    <mergeCell ref="Q689:T689"/>
    <mergeCell ref="U689:V689"/>
    <mergeCell ref="W689:X689"/>
    <mergeCell ref="Y689:Z689"/>
    <mergeCell ref="AA689:AB689"/>
    <mergeCell ref="AC689:AD689"/>
    <mergeCell ref="AE689:AF689"/>
    <mergeCell ref="AM668:AN668"/>
    <mergeCell ref="AO668:AP668"/>
    <mergeCell ref="B669:D669"/>
    <mergeCell ref="M669:P669"/>
    <mergeCell ref="Q669:T669"/>
    <mergeCell ref="U669:X669"/>
    <mergeCell ref="Y669:AC669"/>
    <mergeCell ref="AK669:AL669"/>
    <mergeCell ref="AM669:AN669"/>
    <mergeCell ref="AO669:AP669"/>
    <mergeCell ref="B668:D668"/>
    <mergeCell ref="M668:P668"/>
    <mergeCell ref="Q668:T668"/>
    <mergeCell ref="U668:X668"/>
    <mergeCell ref="Y668:AC668"/>
    <mergeCell ref="AK668:AL668"/>
    <mergeCell ref="AM670:AN670"/>
    <mergeCell ref="AO670:AP670"/>
    <mergeCell ref="B671:D671"/>
    <mergeCell ref="M671:P671"/>
    <mergeCell ref="Q671:T671"/>
    <mergeCell ref="U671:X671"/>
    <mergeCell ref="Y671:AC671"/>
    <mergeCell ref="AK671:AL671"/>
    <mergeCell ref="AM671:AN671"/>
    <mergeCell ref="AO671:AP671"/>
    <mergeCell ref="Y665:AC665"/>
    <mergeCell ref="AK665:AL665"/>
    <mergeCell ref="AM665:AN665"/>
    <mergeCell ref="AO665:AP665"/>
    <mergeCell ref="B670:D670"/>
    <mergeCell ref="M670:P670"/>
    <mergeCell ref="Q670:T670"/>
    <mergeCell ref="U670:X670"/>
    <mergeCell ref="Y670:AC670"/>
    <mergeCell ref="AK670:AL670"/>
    <mergeCell ref="AO667:AP667"/>
    <mergeCell ref="B664:D664"/>
    <mergeCell ref="M664:P664"/>
    <mergeCell ref="Q664:T664"/>
    <mergeCell ref="U664:X664"/>
    <mergeCell ref="Y664:AC664"/>
    <mergeCell ref="AK664:AL664"/>
    <mergeCell ref="AM664:AN664"/>
    <mergeCell ref="AO664:AP664"/>
    <mergeCell ref="B665:D665"/>
    <mergeCell ref="AK666:AL666"/>
    <mergeCell ref="AM666:AN666"/>
    <mergeCell ref="AO666:AP666"/>
    <mergeCell ref="B667:D667"/>
    <mergeCell ref="M667:P667"/>
    <mergeCell ref="Q667:T667"/>
    <mergeCell ref="U667:X667"/>
    <mergeCell ref="Y667:AC667"/>
    <mergeCell ref="AK667:AL667"/>
    <mergeCell ref="AM667:AN667"/>
    <mergeCell ref="AD661:AF661"/>
    <mergeCell ref="AG661:AJ661"/>
    <mergeCell ref="B666:D666"/>
    <mergeCell ref="M666:P666"/>
    <mergeCell ref="Q666:T666"/>
    <mergeCell ref="U666:X666"/>
    <mergeCell ref="Y666:AC666"/>
    <mergeCell ref="M665:P665"/>
    <mergeCell ref="Q665:T665"/>
    <mergeCell ref="U665:X665"/>
    <mergeCell ref="B661:D661"/>
    <mergeCell ref="E661:L661"/>
    <mergeCell ref="M661:P661"/>
    <mergeCell ref="Q661:T661"/>
    <mergeCell ref="U661:X661"/>
    <mergeCell ref="Y661:AC661"/>
    <mergeCell ref="AD658:AG658"/>
    <mergeCell ref="AD659:AG659"/>
    <mergeCell ref="M660:P660"/>
    <mergeCell ref="Q660:T660"/>
    <mergeCell ref="U660:X660"/>
    <mergeCell ref="Y660:AC660"/>
    <mergeCell ref="AD660:AG660"/>
    <mergeCell ref="AA658:AA659"/>
    <mergeCell ref="AB658:AB659"/>
    <mergeCell ref="AC658:AC659"/>
    <mergeCell ref="AD662:AF662"/>
    <mergeCell ref="AG662:AJ662"/>
    <mergeCell ref="B663:D663"/>
    <mergeCell ref="M663:P663"/>
    <mergeCell ref="Q663:T663"/>
    <mergeCell ref="U663:X663"/>
    <mergeCell ref="Y663:AC663"/>
    <mergeCell ref="AD663:AF663"/>
    <mergeCell ref="AG663:AJ663"/>
    <mergeCell ref="Y662:AC662"/>
    <mergeCell ref="Q655:T655"/>
    <mergeCell ref="R656:T656"/>
    <mergeCell ref="B662:D662"/>
    <mergeCell ref="M662:P662"/>
    <mergeCell ref="Q662:T662"/>
    <mergeCell ref="U662:X662"/>
    <mergeCell ref="U658:U659"/>
    <mergeCell ref="V658:V659"/>
    <mergeCell ref="W658:W659"/>
    <mergeCell ref="X658:X659"/>
    <mergeCell ref="Y658:Y659"/>
    <mergeCell ref="Z658:Z659"/>
    <mergeCell ref="O658:O659"/>
    <mergeCell ref="P658:P659"/>
    <mergeCell ref="Q658:Q659"/>
    <mergeCell ref="R658:R659"/>
    <mergeCell ref="S658:S659"/>
    <mergeCell ref="T658:T659"/>
    <mergeCell ref="Y655:AG655"/>
    <mergeCell ref="AH655:AP655"/>
    <mergeCell ref="Y656:AG656"/>
    <mergeCell ref="AH656:AP656"/>
    <mergeCell ref="B657:B660"/>
    <mergeCell ref="M657:U657"/>
    <mergeCell ref="V657:AC657"/>
    <mergeCell ref="AD657:AG657"/>
    <mergeCell ref="M658:M659"/>
    <mergeCell ref="N658:N659"/>
    <mergeCell ref="B651:D651"/>
    <mergeCell ref="F651:O651"/>
    <mergeCell ref="Q651:T651"/>
    <mergeCell ref="U651:X651"/>
    <mergeCell ref="Y651:AG651"/>
    <mergeCell ref="B652:D652"/>
    <mergeCell ref="F652:O652"/>
    <mergeCell ref="Q652:T652"/>
    <mergeCell ref="U652:X652"/>
    <mergeCell ref="Y652:AG652"/>
    <mergeCell ref="B653:D653"/>
    <mergeCell ref="F653:O653"/>
    <mergeCell ref="Q653:T653"/>
    <mergeCell ref="U653:X653"/>
    <mergeCell ref="Y653:AG653"/>
    <mergeCell ref="B654:D654"/>
    <mergeCell ref="F654:O654"/>
    <mergeCell ref="Q654:T654"/>
    <mergeCell ref="U654:X654"/>
    <mergeCell ref="Y654:AG654"/>
    <mergeCell ref="B647:D647"/>
    <mergeCell ref="F647:O647"/>
    <mergeCell ref="Q647:T647"/>
    <mergeCell ref="U647:X647"/>
    <mergeCell ref="Y647:AG647"/>
    <mergeCell ref="B648:D648"/>
    <mergeCell ref="F648:O648"/>
    <mergeCell ref="Q648:T648"/>
    <mergeCell ref="U648:X648"/>
    <mergeCell ref="Y648:AG648"/>
    <mergeCell ref="B649:D649"/>
    <mergeCell ref="F649:O649"/>
    <mergeCell ref="Q649:T649"/>
    <mergeCell ref="U649:X649"/>
    <mergeCell ref="Y649:AG649"/>
    <mergeCell ref="B650:D650"/>
    <mergeCell ref="F650:O650"/>
    <mergeCell ref="Q650:T650"/>
    <mergeCell ref="U650:X650"/>
    <mergeCell ref="Y650:AG650"/>
    <mergeCell ref="AJ642:AP643"/>
    <mergeCell ref="B643:F644"/>
    <mergeCell ref="G643:P644"/>
    <mergeCell ref="AD643:AE644"/>
    <mergeCell ref="Y644:AA644"/>
    <mergeCell ref="AF644:AI644"/>
    <mergeCell ref="AJ644:AP644"/>
    <mergeCell ref="AB640:AC640"/>
    <mergeCell ref="AD640:AE640"/>
    <mergeCell ref="AF640:AI640"/>
    <mergeCell ref="AJ640:AP640"/>
    <mergeCell ref="C641:R642"/>
    <mergeCell ref="S641:U642"/>
    <mergeCell ref="V641:AE642"/>
    <mergeCell ref="AF641:AI641"/>
    <mergeCell ref="AJ641:AP641"/>
    <mergeCell ref="AF642:AI643"/>
    <mergeCell ref="B645:D645"/>
    <mergeCell ref="E645:P645"/>
    <mergeCell ref="Q645:T645"/>
    <mergeCell ref="U645:X645"/>
    <mergeCell ref="Y645:AG645"/>
    <mergeCell ref="B646:D646"/>
    <mergeCell ref="F646:O646"/>
    <mergeCell ref="Q646:T646"/>
    <mergeCell ref="U646:X646"/>
    <mergeCell ref="Y646:AG646"/>
    <mergeCell ref="AB623:AD623"/>
    <mergeCell ref="AE623:AG623"/>
    <mergeCell ref="AH623:AJ623"/>
    <mergeCell ref="U635:AM636"/>
    <mergeCell ref="Q635:S636"/>
    <mergeCell ref="AK623:AM623"/>
    <mergeCell ref="V623:X623"/>
    <mergeCell ref="Y623:AA623"/>
    <mergeCell ref="AM632:AP632"/>
    <mergeCell ref="S623:U623"/>
    <mergeCell ref="Q638:S638"/>
    <mergeCell ref="Q639:S639"/>
    <mergeCell ref="E640:F640"/>
    <mergeCell ref="G640:H640"/>
    <mergeCell ref="I640:J640"/>
    <mergeCell ref="K640:L640"/>
    <mergeCell ref="M640:N640"/>
    <mergeCell ref="O640:P640"/>
    <mergeCell ref="Q640:R640"/>
    <mergeCell ref="B633:O634"/>
    <mergeCell ref="Q633:S633"/>
    <mergeCell ref="Q634:S634"/>
    <mergeCell ref="Q637:S637"/>
    <mergeCell ref="AE632:AF632"/>
    <mergeCell ref="AG632:AH632"/>
    <mergeCell ref="B623:C623"/>
    <mergeCell ref="D623:F623"/>
    <mergeCell ref="G623:I623"/>
    <mergeCell ref="J623:L623"/>
    <mergeCell ref="M623:O623"/>
    <mergeCell ref="P623:R623"/>
    <mergeCell ref="AO612:AP612"/>
    <mergeCell ref="AN623:AP623"/>
    <mergeCell ref="AN624:AP627"/>
    <mergeCell ref="D631:L632"/>
    <mergeCell ref="Q632:T632"/>
    <mergeCell ref="U632:V632"/>
    <mergeCell ref="W632:X632"/>
    <mergeCell ref="Y632:Z632"/>
    <mergeCell ref="AA632:AB632"/>
    <mergeCell ref="AC632:AD632"/>
    <mergeCell ref="M612:P612"/>
    <mergeCell ref="Q612:T612"/>
    <mergeCell ref="U612:X612"/>
    <mergeCell ref="Y612:AC612"/>
    <mergeCell ref="AK612:AL612"/>
    <mergeCell ref="AM612:AN612"/>
    <mergeCell ref="AM614:AN614"/>
    <mergeCell ref="AO614:AP614"/>
    <mergeCell ref="B611:D611"/>
    <mergeCell ref="M611:P611"/>
    <mergeCell ref="Q611:T611"/>
    <mergeCell ref="U611:X611"/>
    <mergeCell ref="Y611:AC611"/>
    <mergeCell ref="AK611:AL611"/>
    <mergeCell ref="AM611:AN611"/>
    <mergeCell ref="AO611:AP611"/>
    <mergeCell ref="B614:D614"/>
    <mergeCell ref="M614:P614"/>
    <mergeCell ref="Q614:T614"/>
    <mergeCell ref="U614:X614"/>
    <mergeCell ref="Y614:AC614"/>
    <mergeCell ref="AK614:AL614"/>
    <mergeCell ref="AO608:AP608"/>
    <mergeCell ref="B613:D613"/>
    <mergeCell ref="M613:P613"/>
    <mergeCell ref="Q613:T613"/>
    <mergeCell ref="U613:X613"/>
    <mergeCell ref="Y613:AC613"/>
    <mergeCell ref="AK613:AL613"/>
    <mergeCell ref="AM613:AN613"/>
    <mergeCell ref="AO613:AP613"/>
    <mergeCell ref="B612:D612"/>
    <mergeCell ref="M608:P608"/>
    <mergeCell ref="Q608:T608"/>
    <mergeCell ref="U608:X608"/>
    <mergeCell ref="Y608:AC608"/>
    <mergeCell ref="AK608:AL608"/>
    <mergeCell ref="AM608:AN608"/>
    <mergeCell ref="AO610:AP610"/>
    <mergeCell ref="B607:D607"/>
    <mergeCell ref="M607:P607"/>
    <mergeCell ref="Q607:T607"/>
    <mergeCell ref="U607:X607"/>
    <mergeCell ref="Y607:AC607"/>
    <mergeCell ref="AK607:AL607"/>
    <mergeCell ref="AM607:AN607"/>
    <mergeCell ref="AO607:AP607"/>
    <mergeCell ref="B608:D608"/>
    <mergeCell ref="AK609:AL609"/>
    <mergeCell ref="AM609:AN609"/>
    <mergeCell ref="AO609:AP609"/>
    <mergeCell ref="B610:D610"/>
    <mergeCell ref="M610:P610"/>
    <mergeCell ref="Q610:T610"/>
    <mergeCell ref="U610:X610"/>
    <mergeCell ref="Y610:AC610"/>
    <mergeCell ref="AK610:AL610"/>
    <mergeCell ref="AM610:AN610"/>
    <mergeCell ref="Q604:T604"/>
    <mergeCell ref="U604:X604"/>
    <mergeCell ref="Y604:AC604"/>
    <mergeCell ref="AD604:AF604"/>
    <mergeCell ref="AG604:AJ604"/>
    <mergeCell ref="B609:D609"/>
    <mergeCell ref="M609:P609"/>
    <mergeCell ref="Q609:T609"/>
    <mergeCell ref="U609:X609"/>
    <mergeCell ref="Y609:AC609"/>
    <mergeCell ref="AD601:AG601"/>
    <mergeCell ref="AD602:AG602"/>
    <mergeCell ref="M603:P603"/>
    <mergeCell ref="Q603:T603"/>
    <mergeCell ref="U603:X603"/>
    <mergeCell ref="Y603:AC603"/>
    <mergeCell ref="AD603:AG603"/>
    <mergeCell ref="W601:W602"/>
    <mergeCell ref="X601:X602"/>
    <mergeCell ref="Y601:Y602"/>
    <mergeCell ref="AD605:AF605"/>
    <mergeCell ref="AG605:AJ605"/>
    <mergeCell ref="B606:D606"/>
    <mergeCell ref="M606:P606"/>
    <mergeCell ref="Q606:T606"/>
    <mergeCell ref="U606:X606"/>
    <mergeCell ref="Y606:AC606"/>
    <mergeCell ref="AD606:AF606"/>
    <mergeCell ref="AG606:AJ606"/>
    <mergeCell ref="R599:T599"/>
    <mergeCell ref="B605:D605"/>
    <mergeCell ref="M605:P605"/>
    <mergeCell ref="Q605:T605"/>
    <mergeCell ref="U605:X605"/>
    <mergeCell ref="Y605:AC605"/>
    <mergeCell ref="AC601:AC602"/>
    <mergeCell ref="B604:D604"/>
    <mergeCell ref="E604:L604"/>
    <mergeCell ref="M604:P604"/>
    <mergeCell ref="Z601:Z602"/>
    <mergeCell ref="AA601:AA602"/>
    <mergeCell ref="AB601:AB602"/>
    <mergeCell ref="Q601:Q602"/>
    <mergeCell ref="R601:R602"/>
    <mergeCell ref="S601:S602"/>
    <mergeCell ref="T601:T602"/>
    <mergeCell ref="U601:U602"/>
    <mergeCell ref="V601:V602"/>
    <mergeCell ref="Y599:AG599"/>
    <mergeCell ref="AH599:AP599"/>
    <mergeCell ref="B600:B603"/>
    <mergeCell ref="M600:U600"/>
    <mergeCell ref="V600:AC600"/>
    <mergeCell ref="AD600:AG600"/>
    <mergeCell ref="M601:M602"/>
    <mergeCell ref="N601:N602"/>
    <mergeCell ref="O601:O602"/>
    <mergeCell ref="P601:P602"/>
    <mergeCell ref="F595:O595"/>
    <mergeCell ref="Q595:T595"/>
    <mergeCell ref="U595:X595"/>
    <mergeCell ref="Y595:AG595"/>
    <mergeCell ref="Y598:AG598"/>
    <mergeCell ref="AH598:AP598"/>
    <mergeCell ref="Q598:T598"/>
    <mergeCell ref="B597:D597"/>
    <mergeCell ref="F597:O597"/>
    <mergeCell ref="Q597:T597"/>
    <mergeCell ref="U597:X597"/>
    <mergeCell ref="Y597:AG597"/>
    <mergeCell ref="B594:D594"/>
    <mergeCell ref="F594:O594"/>
    <mergeCell ref="Q594:T594"/>
    <mergeCell ref="U594:X594"/>
    <mergeCell ref="Y594:AG594"/>
    <mergeCell ref="F591:O591"/>
    <mergeCell ref="Q591:T591"/>
    <mergeCell ref="U591:X591"/>
    <mergeCell ref="Y591:AG591"/>
    <mergeCell ref="B596:D596"/>
    <mergeCell ref="F596:O596"/>
    <mergeCell ref="Q596:T596"/>
    <mergeCell ref="U596:X596"/>
    <mergeCell ref="Y596:AG596"/>
    <mergeCell ref="B595:D595"/>
    <mergeCell ref="B593:D593"/>
    <mergeCell ref="F593:O593"/>
    <mergeCell ref="Q593:T593"/>
    <mergeCell ref="U593:X593"/>
    <mergeCell ref="Y593:AG593"/>
    <mergeCell ref="B590:D590"/>
    <mergeCell ref="F590:O590"/>
    <mergeCell ref="Q590:T590"/>
    <mergeCell ref="U590:X590"/>
    <mergeCell ref="Y590:AG590"/>
    <mergeCell ref="AD586:AE587"/>
    <mergeCell ref="Y587:AA587"/>
    <mergeCell ref="AF587:AI587"/>
    <mergeCell ref="AJ587:AP587"/>
    <mergeCell ref="B592:D592"/>
    <mergeCell ref="F592:O592"/>
    <mergeCell ref="Q592:T592"/>
    <mergeCell ref="U592:X592"/>
    <mergeCell ref="Y592:AG592"/>
    <mergeCell ref="B591:D591"/>
    <mergeCell ref="AJ583:AP583"/>
    <mergeCell ref="C584:R585"/>
    <mergeCell ref="S584:U585"/>
    <mergeCell ref="V584:AE585"/>
    <mergeCell ref="AF584:AI584"/>
    <mergeCell ref="AJ584:AP584"/>
    <mergeCell ref="AF585:AI586"/>
    <mergeCell ref="AJ585:AP586"/>
    <mergeCell ref="B586:F587"/>
    <mergeCell ref="G586:P587"/>
    <mergeCell ref="V583:W583"/>
    <mergeCell ref="X583:Y583"/>
    <mergeCell ref="Z583:AA583"/>
    <mergeCell ref="AB583:AC583"/>
    <mergeCell ref="AD583:AE583"/>
    <mergeCell ref="AF583:AI583"/>
    <mergeCell ref="B588:D588"/>
    <mergeCell ref="E588:P588"/>
    <mergeCell ref="Q588:T588"/>
    <mergeCell ref="U588:X588"/>
    <mergeCell ref="Y588:AG588"/>
    <mergeCell ref="B589:D589"/>
    <mergeCell ref="F589:O589"/>
    <mergeCell ref="Q589:T589"/>
    <mergeCell ref="U589:X589"/>
    <mergeCell ref="Y589:AG589"/>
    <mergeCell ref="AB566:AD566"/>
    <mergeCell ref="AE566:AG566"/>
    <mergeCell ref="AH566:AJ566"/>
    <mergeCell ref="Q578:S579"/>
    <mergeCell ref="U578:AM579"/>
    <mergeCell ref="AK566:AM566"/>
    <mergeCell ref="Y566:AA566"/>
    <mergeCell ref="AM575:AP575"/>
    <mergeCell ref="S566:U566"/>
    <mergeCell ref="V566:X566"/>
    <mergeCell ref="Q582:S582"/>
    <mergeCell ref="E583:F583"/>
    <mergeCell ref="G583:H583"/>
    <mergeCell ref="I583:J583"/>
    <mergeCell ref="K583:L583"/>
    <mergeCell ref="M583:N583"/>
    <mergeCell ref="O583:P583"/>
    <mergeCell ref="Q583:R583"/>
    <mergeCell ref="B576:O577"/>
    <mergeCell ref="Q576:S576"/>
    <mergeCell ref="Q577:S577"/>
    <mergeCell ref="Q580:S580"/>
    <mergeCell ref="Q581:S581"/>
    <mergeCell ref="AG575:AH575"/>
    <mergeCell ref="B566:C566"/>
    <mergeCell ref="D566:F566"/>
    <mergeCell ref="G566:I566"/>
    <mergeCell ref="J566:L566"/>
    <mergeCell ref="M566:O566"/>
    <mergeCell ref="P566:R566"/>
    <mergeCell ref="AN566:AP566"/>
    <mergeCell ref="AN567:AP570"/>
    <mergeCell ref="D574:L575"/>
    <mergeCell ref="Q575:T575"/>
    <mergeCell ref="U575:V575"/>
    <mergeCell ref="W575:X575"/>
    <mergeCell ref="Y575:Z575"/>
    <mergeCell ref="AA575:AB575"/>
    <mergeCell ref="AC575:AD575"/>
    <mergeCell ref="AE575:AF575"/>
    <mergeCell ref="AM554:AN554"/>
    <mergeCell ref="AO554:AP554"/>
    <mergeCell ref="B555:D555"/>
    <mergeCell ref="M555:P555"/>
    <mergeCell ref="Q555:T555"/>
    <mergeCell ref="U555:X555"/>
    <mergeCell ref="Y555:AC555"/>
    <mergeCell ref="AK555:AL555"/>
    <mergeCell ref="AM555:AN555"/>
    <mergeCell ref="AO555:AP555"/>
    <mergeCell ref="B554:D554"/>
    <mergeCell ref="M554:P554"/>
    <mergeCell ref="Q554:T554"/>
    <mergeCell ref="U554:X554"/>
    <mergeCell ref="Y554:AC554"/>
    <mergeCell ref="AK554:AL554"/>
    <mergeCell ref="AO556:AP556"/>
    <mergeCell ref="B557:D557"/>
    <mergeCell ref="M557:P557"/>
    <mergeCell ref="Q557:T557"/>
    <mergeCell ref="U557:X557"/>
    <mergeCell ref="Y557:AC557"/>
    <mergeCell ref="AK557:AL557"/>
    <mergeCell ref="AM557:AN557"/>
    <mergeCell ref="AO557:AP557"/>
    <mergeCell ref="AK551:AL551"/>
    <mergeCell ref="AM551:AN551"/>
    <mergeCell ref="AO551:AP551"/>
    <mergeCell ref="B556:D556"/>
    <mergeCell ref="M556:P556"/>
    <mergeCell ref="Q556:T556"/>
    <mergeCell ref="U556:X556"/>
    <mergeCell ref="Y556:AC556"/>
    <mergeCell ref="AK556:AL556"/>
    <mergeCell ref="AM556:AN556"/>
    <mergeCell ref="AO553:AP553"/>
    <mergeCell ref="B550:D550"/>
    <mergeCell ref="M550:P550"/>
    <mergeCell ref="Q550:T550"/>
    <mergeCell ref="U550:X550"/>
    <mergeCell ref="Y550:AC550"/>
    <mergeCell ref="AK550:AL550"/>
    <mergeCell ref="AM550:AN550"/>
    <mergeCell ref="AO550:AP550"/>
    <mergeCell ref="B551:D551"/>
    <mergeCell ref="AK552:AL552"/>
    <mergeCell ref="AM552:AN552"/>
    <mergeCell ref="AO552:AP552"/>
    <mergeCell ref="B553:D553"/>
    <mergeCell ref="M553:P553"/>
    <mergeCell ref="Q553:T553"/>
    <mergeCell ref="U553:X553"/>
    <mergeCell ref="Y553:AC553"/>
    <mergeCell ref="AK553:AL553"/>
    <mergeCell ref="AM553:AN553"/>
    <mergeCell ref="AG547:AJ547"/>
    <mergeCell ref="B552:D552"/>
    <mergeCell ref="M552:P552"/>
    <mergeCell ref="Q552:T552"/>
    <mergeCell ref="U552:X552"/>
    <mergeCell ref="Y552:AC552"/>
    <mergeCell ref="M551:P551"/>
    <mergeCell ref="Q551:T551"/>
    <mergeCell ref="U551:X551"/>
    <mergeCell ref="Y551:AC551"/>
    <mergeCell ref="Q544:Q545"/>
    <mergeCell ref="R544:R545"/>
    <mergeCell ref="B547:D547"/>
    <mergeCell ref="E547:L547"/>
    <mergeCell ref="M547:P547"/>
    <mergeCell ref="Q547:T547"/>
    <mergeCell ref="AG549:AJ549"/>
    <mergeCell ref="B548:D548"/>
    <mergeCell ref="M548:P548"/>
    <mergeCell ref="AC544:AC545"/>
    <mergeCell ref="AD544:AG544"/>
    <mergeCell ref="AD545:AG545"/>
    <mergeCell ref="M546:P546"/>
    <mergeCell ref="Q546:T546"/>
    <mergeCell ref="U546:X546"/>
    <mergeCell ref="Y546:AC546"/>
    <mergeCell ref="B549:D549"/>
    <mergeCell ref="M549:P549"/>
    <mergeCell ref="Q549:T549"/>
    <mergeCell ref="U549:X549"/>
    <mergeCell ref="Y549:AC549"/>
    <mergeCell ref="AD549:AF549"/>
    <mergeCell ref="X544:X545"/>
    <mergeCell ref="Y544:Y545"/>
    <mergeCell ref="Z544:Z545"/>
    <mergeCell ref="AA544:AA545"/>
    <mergeCell ref="AB544:AB545"/>
    <mergeCell ref="AG548:AJ548"/>
    <mergeCell ref="AD546:AG546"/>
    <mergeCell ref="U547:X547"/>
    <mergeCell ref="Y547:AC547"/>
    <mergeCell ref="AD547:AF547"/>
    <mergeCell ref="U544:U545"/>
    <mergeCell ref="V544:V545"/>
    <mergeCell ref="Y542:AG542"/>
    <mergeCell ref="AH542:AP542"/>
    <mergeCell ref="R542:T542"/>
    <mergeCell ref="Q548:T548"/>
    <mergeCell ref="U548:X548"/>
    <mergeCell ref="Y548:AC548"/>
    <mergeCell ref="AD548:AF548"/>
    <mergeCell ref="W544:W545"/>
    <mergeCell ref="B543:B546"/>
    <mergeCell ref="M543:U543"/>
    <mergeCell ref="V543:AC543"/>
    <mergeCell ref="AD543:AG543"/>
    <mergeCell ref="M544:M545"/>
    <mergeCell ref="N544:N545"/>
    <mergeCell ref="O544:O545"/>
    <mergeCell ref="P544:P545"/>
    <mergeCell ref="S544:S545"/>
    <mergeCell ref="T544:T545"/>
    <mergeCell ref="F538:O538"/>
    <mergeCell ref="Q538:T538"/>
    <mergeCell ref="U538:X538"/>
    <mergeCell ref="Y538:AG538"/>
    <mergeCell ref="Y541:AG541"/>
    <mergeCell ref="AH541:AP541"/>
    <mergeCell ref="Q541:T541"/>
    <mergeCell ref="B540:D540"/>
    <mergeCell ref="F540:O540"/>
    <mergeCell ref="Q540:T540"/>
    <mergeCell ref="U540:X540"/>
    <mergeCell ref="Y540:AG540"/>
    <mergeCell ref="B537:D537"/>
    <mergeCell ref="F537:O537"/>
    <mergeCell ref="Q537:T537"/>
    <mergeCell ref="U537:X537"/>
    <mergeCell ref="Y537:AG537"/>
    <mergeCell ref="F534:O534"/>
    <mergeCell ref="Q534:T534"/>
    <mergeCell ref="U534:X534"/>
    <mergeCell ref="Y534:AG534"/>
    <mergeCell ref="B539:D539"/>
    <mergeCell ref="F539:O539"/>
    <mergeCell ref="Q539:T539"/>
    <mergeCell ref="U539:X539"/>
    <mergeCell ref="Y539:AG539"/>
    <mergeCell ref="B538:D538"/>
    <mergeCell ref="B536:D536"/>
    <mergeCell ref="F536:O536"/>
    <mergeCell ref="Q536:T536"/>
    <mergeCell ref="U536:X536"/>
    <mergeCell ref="Y536:AG536"/>
    <mergeCell ref="B533:D533"/>
    <mergeCell ref="F533:O533"/>
    <mergeCell ref="Q533:T533"/>
    <mergeCell ref="U533:X533"/>
    <mergeCell ref="Y533:AG533"/>
    <mergeCell ref="AD529:AE530"/>
    <mergeCell ref="Y530:AA530"/>
    <mergeCell ref="AF530:AI530"/>
    <mergeCell ref="AJ530:AP530"/>
    <mergeCell ref="B535:D535"/>
    <mergeCell ref="F535:O535"/>
    <mergeCell ref="Q535:T535"/>
    <mergeCell ref="U535:X535"/>
    <mergeCell ref="Y535:AG535"/>
    <mergeCell ref="B534:D534"/>
    <mergeCell ref="AJ526:AP526"/>
    <mergeCell ref="C527:R528"/>
    <mergeCell ref="S527:U528"/>
    <mergeCell ref="V527:AE528"/>
    <mergeCell ref="AF527:AI527"/>
    <mergeCell ref="AJ527:AP527"/>
    <mergeCell ref="AF528:AI529"/>
    <mergeCell ref="AJ528:AP529"/>
    <mergeCell ref="B529:F530"/>
    <mergeCell ref="G529:P530"/>
    <mergeCell ref="V526:W526"/>
    <mergeCell ref="X526:Y526"/>
    <mergeCell ref="Z526:AA526"/>
    <mergeCell ref="AB526:AC526"/>
    <mergeCell ref="AD526:AE526"/>
    <mergeCell ref="AF526:AI526"/>
    <mergeCell ref="B531:D531"/>
    <mergeCell ref="E531:P531"/>
    <mergeCell ref="Q531:T531"/>
    <mergeCell ref="U531:X531"/>
    <mergeCell ref="Y531:AG531"/>
    <mergeCell ref="B532:D532"/>
    <mergeCell ref="F532:O532"/>
    <mergeCell ref="Q532:T532"/>
    <mergeCell ref="U532:X532"/>
    <mergeCell ref="Y532:AG532"/>
    <mergeCell ref="AB509:AD509"/>
    <mergeCell ref="AE509:AG509"/>
    <mergeCell ref="AH509:AJ509"/>
    <mergeCell ref="Q521:S522"/>
    <mergeCell ref="U521:AM522"/>
    <mergeCell ref="AK509:AM509"/>
    <mergeCell ref="Y509:AA509"/>
    <mergeCell ref="AM518:AP518"/>
    <mergeCell ref="S509:U509"/>
    <mergeCell ref="V509:X509"/>
    <mergeCell ref="Q525:S525"/>
    <mergeCell ref="E526:F526"/>
    <mergeCell ref="G526:H526"/>
    <mergeCell ref="I526:J526"/>
    <mergeCell ref="K526:L526"/>
    <mergeCell ref="M526:N526"/>
    <mergeCell ref="O526:P526"/>
    <mergeCell ref="Q526:R526"/>
    <mergeCell ref="B519:O520"/>
    <mergeCell ref="Q519:S519"/>
    <mergeCell ref="Q520:S520"/>
    <mergeCell ref="Q523:S523"/>
    <mergeCell ref="Q524:S524"/>
    <mergeCell ref="AG518:AH518"/>
    <mergeCell ref="B509:C509"/>
    <mergeCell ref="D509:F509"/>
    <mergeCell ref="G509:I509"/>
    <mergeCell ref="J509:L509"/>
    <mergeCell ref="M509:O509"/>
    <mergeCell ref="P509:R509"/>
    <mergeCell ref="AN509:AP509"/>
    <mergeCell ref="AN510:AP513"/>
    <mergeCell ref="D517:L518"/>
    <mergeCell ref="Q518:T518"/>
    <mergeCell ref="U518:V518"/>
    <mergeCell ref="W518:X518"/>
    <mergeCell ref="Y518:Z518"/>
    <mergeCell ref="AA518:AB518"/>
    <mergeCell ref="AC518:AD518"/>
    <mergeCell ref="AE518:AF518"/>
    <mergeCell ref="AM497:AN497"/>
    <mergeCell ref="AO497:AP497"/>
    <mergeCell ref="B498:D498"/>
    <mergeCell ref="M498:P498"/>
    <mergeCell ref="Q498:T498"/>
    <mergeCell ref="U498:X498"/>
    <mergeCell ref="Y498:AC498"/>
    <mergeCell ref="AK498:AL498"/>
    <mergeCell ref="AM498:AN498"/>
    <mergeCell ref="AO498:AP498"/>
    <mergeCell ref="B497:D497"/>
    <mergeCell ref="M497:P497"/>
    <mergeCell ref="Q497:T497"/>
    <mergeCell ref="U497:X497"/>
    <mergeCell ref="Y497:AC497"/>
    <mergeCell ref="AK497:AL497"/>
    <mergeCell ref="AM499:AN499"/>
    <mergeCell ref="AO499:AP499"/>
    <mergeCell ref="B500:D500"/>
    <mergeCell ref="M500:P500"/>
    <mergeCell ref="Q500:T500"/>
    <mergeCell ref="U500:X500"/>
    <mergeCell ref="Y500:AC500"/>
    <mergeCell ref="AK500:AL500"/>
    <mergeCell ref="AM500:AN500"/>
    <mergeCell ref="AO500:AP500"/>
    <mergeCell ref="Y494:AC494"/>
    <mergeCell ref="AK494:AL494"/>
    <mergeCell ref="AM494:AN494"/>
    <mergeCell ref="AO494:AP494"/>
    <mergeCell ref="B499:D499"/>
    <mergeCell ref="M499:P499"/>
    <mergeCell ref="Q499:T499"/>
    <mergeCell ref="U499:X499"/>
    <mergeCell ref="Y499:AC499"/>
    <mergeCell ref="AK499:AL499"/>
    <mergeCell ref="AO496:AP496"/>
    <mergeCell ref="B493:D493"/>
    <mergeCell ref="M493:P493"/>
    <mergeCell ref="Q493:T493"/>
    <mergeCell ref="U493:X493"/>
    <mergeCell ref="Y493:AC493"/>
    <mergeCell ref="AK493:AL493"/>
    <mergeCell ref="AM493:AN493"/>
    <mergeCell ref="AO493:AP493"/>
    <mergeCell ref="B494:D494"/>
    <mergeCell ref="AK495:AL495"/>
    <mergeCell ref="AM495:AN495"/>
    <mergeCell ref="AO495:AP495"/>
    <mergeCell ref="B496:D496"/>
    <mergeCell ref="M496:P496"/>
    <mergeCell ref="Q496:T496"/>
    <mergeCell ref="U496:X496"/>
    <mergeCell ref="Y496:AC496"/>
    <mergeCell ref="AK496:AL496"/>
    <mergeCell ref="AM496:AN496"/>
    <mergeCell ref="AD490:AF490"/>
    <mergeCell ref="AG490:AJ490"/>
    <mergeCell ref="B495:D495"/>
    <mergeCell ref="M495:P495"/>
    <mergeCell ref="Q495:T495"/>
    <mergeCell ref="U495:X495"/>
    <mergeCell ref="Y495:AC495"/>
    <mergeCell ref="M494:P494"/>
    <mergeCell ref="Q494:T494"/>
    <mergeCell ref="U494:X494"/>
    <mergeCell ref="Y489:AC489"/>
    <mergeCell ref="AD489:AG489"/>
    <mergeCell ref="Q487:Q488"/>
    <mergeCell ref="R487:R488"/>
    <mergeCell ref="B490:D490"/>
    <mergeCell ref="E490:L490"/>
    <mergeCell ref="M490:P490"/>
    <mergeCell ref="Q490:T490"/>
    <mergeCell ref="U490:X490"/>
    <mergeCell ref="Y490:AC490"/>
    <mergeCell ref="AD492:AF492"/>
    <mergeCell ref="AG492:AJ492"/>
    <mergeCell ref="B491:D491"/>
    <mergeCell ref="M491:P491"/>
    <mergeCell ref="AC487:AC488"/>
    <mergeCell ref="AD487:AG487"/>
    <mergeCell ref="AD488:AG488"/>
    <mergeCell ref="M489:P489"/>
    <mergeCell ref="Q489:T489"/>
    <mergeCell ref="U489:X489"/>
    <mergeCell ref="Y487:Y488"/>
    <mergeCell ref="Z487:Z488"/>
    <mergeCell ref="AA487:AA488"/>
    <mergeCell ref="AB487:AB488"/>
    <mergeCell ref="AG491:AJ491"/>
    <mergeCell ref="B492:D492"/>
    <mergeCell ref="M492:P492"/>
    <mergeCell ref="Q492:T492"/>
    <mergeCell ref="U492:X492"/>
    <mergeCell ref="Y492:AC492"/>
    <mergeCell ref="U487:U488"/>
    <mergeCell ref="V487:V488"/>
    <mergeCell ref="Y485:AG485"/>
    <mergeCell ref="AH485:AP485"/>
    <mergeCell ref="Q491:T491"/>
    <mergeCell ref="U491:X491"/>
    <mergeCell ref="Y491:AC491"/>
    <mergeCell ref="AD491:AF491"/>
    <mergeCell ref="W487:W488"/>
    <mergeCell ref="X487:X488"/>
    <mergeCell ref="B486:B489"/>
    <mergeCell ref="M486:U486"/>
    <mergeCell ref="V486:AC486"/>
    <mergeCell ref="AD486:AG486"/>
    <mergeCell ref="M487:M488"/>
    <mergeCell ref="N487:N488"/>
    <mergeCell ref="O487:O488"/>
    <mergeCell ref="P487:P488"/>
    <mergeCell ref="S487:S488"/>
    <mergeCell ref="T487:T488"/>
    <mergeCell ref="F481:O481"/>
    <mergeCell ref="Q481:T481"/>
    <mergeCell ref="U481:X481"/>
    <mergeCell ref="Y481:AG481"/>
    <mergeCell ref="Y484:AG484"/>
    <mergeCell ref="AH484:AP484"/>
    <mergeCell ref="B483:D483"/>
    <mergeCell ref="F483:O483"/>
    <mergeCell ref="Q483:T483"/>
    <mergeCell ref="U483:X483"/>
    <mergeCell ref="Y483:AG483"/>
    <mergeCell ref="B480:D480"/>
    <mergeCell ref="F480:O480"/>
    <mergeCell ref="Q480:T480"/>
    <mergeCell ref="U480:X480"/>
    <mergeCell ref="Y480:AG480"/>
    <mergeCell ref="F477:O477"/>
    <mergeCell ref="Q477:T477"/>
    <mergeCell ref="U477:X477"/>
    <mergeCell ref="Y477:AG477"/>
    <mergeCell ref="B482:D482"/>
    <mergeCell ref="F482:O482"/>
    <mergeCell ref="Q482:T482"/>
    <mergeCell ref="U482:X482"/>
    <mergeCell ref="Y482:AG482"/>
    <mergeCell ref="B481:D481"/>
    <mergeCell ref="B479:D479"/>
    <mergeCell ref="F479:O479"/>
    <mergeCell ref="Q479:T479"/>
    <mergeCell ref="U479:X479"/>
    <mergeCell ref="Y479:AG479"/>
    <mergeCell ref="B476:D476"/>
    <mergeCell ref="F476:O476"/>
    <mergeCell ref="Q476:T476"/>
    <mergeCell ref="U476:X476"/>
    <mergeCell ref="Y476:AG476"/>
    <mergeCell ref="AD472:AE473"/>
    <mergeCell ref="Y473:AA473"/>
    <mergeCell ref="AF473:AI473"/>
    <mergeCell ref="AJ473:AP473"/>
    <mergeCell ref="B478:D478"/>
    <mergeCell ref="F478:O478"/>
    <mergeCell ref="Q478:T478"/>
    <mergeCell ref="U478:X478"/>
    <mergeCell ref="Y478:AG478"/>
    <mergeCell ref="B477:D477"/>
    <mergeCell ref="AJ469:AP469"/>
    <mergeCell ref="C470:R471"/>
    <mergeCell ref="S470:U471"/>
    <mergeCell ref="V470:AE471"/>
    <mergeCell ref="AF470:AI470"/>
    <mergeCell ref="AJ470:AP470"/>
    <mergeCell ref="AF471:AI472"/>
    <mergeCell ref="AJ471:AP472"/>
    <mergeCell ref="B472:F473"/>
    <mergeCell ref="G472:P473"/>
    <mergeCell ref="V469:W469"/>
    <mergeCell ref="X469:Y469"/>
    <mergeCell ref="Z469:AA469"/>
    <mergeCell ref="AB469:AC469"/>
    <mergeCell ref="AD469:AE469"/>
    <mergeCell ref="AF469:AI469"/>
    <mergeCell ref="B474:D474"/>
    <mergeCell ref="E474:P474"/>
    <mergeCell ref="Q474:T474"/>
    <mergeCell ref="U474:X474"/>
    <mergeCell ref="Y474:AG474"/>
    <mergeCell ref="B475:D475"/>
    <mergeCell ref="F475:O475"/>
    <mergeCell ref="Q475:T475"/>
    <mergeCell ref="U475:X475"/>
    <mergeCell ref="Y475:AG475"/>
    <mergeCell ref="AB452:AD452"/>
    <mergeCell ref="AE452:AG452"/>
    <mergeCell ref="AH452:AJ452"/>
    <mergeCell ref="Q464:S465"/>
    <mergeCell ref="U464:AM465"/>
    <mergeCell ref="AK452:AM452"/>
    <mergeCell ref="S452:U452"/>
    <mergeCell ref="V452:X452"/>
    <mergeCell ref="Y452:AA452"/>
    <mergeCell ref="AM461:AP461"/>
    <mergeCell ref="Q466:S466"/>
    <mergeCell ref="Q467:S467"/>
    <mergeCell ref="Q468:S468"/>
    <mergeCell ref="E469:F469"/>
    <mergeCell ref="G469:H469"/>
    <mergeCell ref="I469:J469"/>
    <mergeCell ref="K469:L469"/>
    <mergeCell ref="M469:N469"/>
    <mergeCell ref="O469:P469"/>
    <mergeCell ref="Q469:R469"/>
    <mergeCell ref="B462:O463"/>
    <mergeCell ref="Q462:S462"/>
    <mergeCell ref="Q463:S463"/>
    <mergeCell ref="AC461:AD461"/>
    <mergeCell ref="AE461:AF461"/>
    <mergeCell ref="AG461:AH461"/>
    <mergeCell ref="B452:C452"/>
    <mergeCell ref="D452:F452"/>
    <mergeCell ref="G452:I452"/>
    <mergeCell ref="J452:L452"/>
    <mergeCell ref="M452:O452"/>
    <mergeCell ref="P452:R452"/>
    <mergeCell ref="AM441:AN441"/>
    <mergeCell ref="AO441:AP441"/>
    <mergeCell ref="AN452:AP452"/>
    <mergeCell ref="AN453:AP456"/>
    <mergeCell ref="D460:L461"/>
    <mergeCell ref="Q461:T461"/>
    <mergeCell ref="U461:V461"/>
    <mergeCell ref="W461:X461"/>
    <mergeCell ref="Y461:Z461"/>
    <mergeCell ref="AA461:AB461"/>
    <mergeCell ref="B441:D441"/>
    <mergeCell ref="M441:P441"/>
    <mergeCell ref="Q441:T441"/>
    <mergeCell ref="U441:X441"/>
    <mergeCell ref="Y441:AC441"/>
    <mergeCell ref="AK441:AL441"/>
    <mergeCell ref="AM443:AN443"/>
    <mergeCell ref="AO443:AP443"/>
    <mergeCell ref="B440:D440"/>
    <mergeCell ref="M440:P440"/>
    <mergeCell ref="Q440:T440"/>
    <mergeCell ref="U440:X440"/>
    <mergeCell ref="Y440:AC440"/>
    <mergeCell ref="AK440:AL440"/>
    <mergeCell ref="AM440:AN440"/>
    <mergeCell ref="AO440:AP440"/>
    <mergeCell ref="B443:D443"/>
    <mergeCell ref="M443:P443"/>
    <mergeCell ref="Q443:T443"/>
    <mergeCell ref="U443:X443"/>
    <mergeCell ref="Y443:AC443"/>
    <mergeCell ref="AK443:AL443"/>
    <mergeCell ref="AM437:AN437"/>
    <mergeCell ref="AO437:AP437"/>
    <mergeCell ref="B442:D442"/>
    <mergeCell ref="M442:P442"/>
    <mergeCell ref="Q442:T442"/>
    <mergeCell ref="U442:X442"/>
    <mergeCell ref="Y442:AC442"/>
    <mergeCell ref="AK442:AL442"/>
    <mergeCell ref="AM442:AN442"/>
    <mergeCell ref="AO442:AP442"/>
    <mergeCell ref="B437:D437"/>
    <mergeCell ref="M437:P437"/>
    <mergeCell ref="Q437:T437"/>
    <mergeCell ref="U437:X437"/>
    <mergeCell ref="Y437:AC437"/>
    <mergeCell ref="AK437:AL437"/>
    <mergeCell ref="AM439:AN439"/>
    <mergeCell ref="AO439:AP439"/>
    <mergeCell ref="B436:D436"/>
    <mergeCell ref="M436:P436"/>
    <mergeCell ref="Q436:T436"/>
    <mergeCell ref="U436:X436"/>
    <mergeCell ref="Y436:AC436"/>
    <mergeCell ref="AK436:AL436"/>
    <mergeCell ref="AM436:AN436"/>
    <mergeCell ref="AO436:AP436"/>
    <mergeCell ref="B439:D439"/>
    <mergeCell ref="M439:P439"/>
    <mergeCell ref="Q439:T439"/>
    <mergeCell ref="U439:X439"/>
    <mergeCell ref="Y439:AC439"/>
    <mergeCell ref="AK439:AL439"/>
    <mergeCell ref="B438:D438"/>
    <mergeCell ref="M438:P438"/>
    <mergeCell ref="Q438:T438"/>
    <mergeCell ref="U438:X438"/>
    <mergeCell ref="Y438:AC438"/>
    <mergeCell ref="AK438:AL438"/>
    <mergeCell ref="M433:P433"/>
    <mergeCell ref="Q433:T433"/>
    <mergeCell ref="U433:X433"/>
    <mergeCell ref="Y433:AC433"/>
    <mergeCell ref="AD433:AF433"/>
    <mergeCell ref="AG433:AJ433"/>
    <mergeCell ref="AD430:AG430"/>
    <mergeCell ref="AD431:AG431"/>
    <mergeCell ref="M432:P432"/>
    <mergeCell ref="Q432:T432"/>
    <mergeCell ref="U432:X432"/>
    <mergeCell ref="Y432:AC432"/>
    <mergeCell ref="AD432:AG432"/>
    <mergeCell ref="AA430:AA431"/>
    <mergeCell ref="AB430:AB431"/>
    <mergeCell ref="X430:X431"/>
    <mergeCell ref="AD434:AF434"/>
    <mergeCell ref="AG434:AJ434"/>
    <mergeCell ref="B435:D435"/>
    <mergeCell ref="M435:P435"/>
    <mergeCell ref="Q435:T435"/>
    <mergeCell ref="U435:X435"/>
    <mergeCell ref="Y435:AC435"/>
    <mergeCell ref="AD435:AF435"/>
    <mergeCell ref="AG435:AJ435"/>
    <mergeCell ref="B434:D434"/>
    <mergeCell ref="M434:P434"/>
    <mergeCell ref="Q434:T434"/>
    <mergeCell ref="U434:X434"/>
    <mergeCell ref="Y434:AC434"/>
    <mergeCell ref="AC430:AC431"/>
    <mergeCell ref="B433:D433"/>
    <mergeCell ref="E433:L433"/>
    <mergeCell ref="U430:U431"/>
    <mergeCell ref="V430:V431"/>
    <mergeCell ref="W430:W431"/>
    <mergeCell ref="Y430:Y431"/>
    <mergeCell ref="Z430:Z431"/>
    <mergeCell ref="O430:O431"/>
    <mergeCell ref="P430:P431"/>
    <mergeCell ref="Q430:Q431"/>
    <mergeCell ref="R430:R431"/>
    <mergeCell ref="S430:S431"/>
    <mergeCell ref="T430:T431"/>
    <mergeCell ref="Y427:AG427"/>
    <mergeCell ref="AH427:AP427"/>
    <mergeCell ref="Y428:AG428"/>
    <mergeCell ref="AH428:AP428"/>
    <mergeCell ref="B429:B432"/>
    <mergeCell ref="M429:U429"/>
    <mergeCell ref="V429:AC429"/>
    <mergeCell ref="AD429:AG429"/>
    <mergeCell ref="M430:M431"/>
    <mergeCell ref="N430:N431"/>
    <mergeCell ref="B423:D423"/>
    <mergeCell ref="F423:O423"/>
    <mergeCell ref="Q423:T423"/>
    <mergeCell ref="U423:X423"/>
    <mergeCell ref="Y423:AG423"/>
    <mergeCell ref="B424:D424"/>
    <mergeCell ref="F424:O424"/>
    <mergeCell ref="Q424:T424"/>
    <mergeCell ref="U424:X424"/>
    <mergeCell ref="Y424:AG424"/>
    <mergeCell ref="B425:D425"/>
    <mergeCell ref="F425:O425"/>
    <mergeCell ref="Q425:T425"/>
    <mergeCell ref="U425:X425"/>
    <mergeCell ref="Y425:AG425"/>
    <mergeCell ref="B426:D426"/>
    <mergeCell ref="F426:O426"/>
    <mergeCell ref="Q426:T426"/>
    <mergeCell ref="U426:X426"/>
    <mergeCell ref="Y426:AG426"/>
    <mergeCell ref="B419:D419"/>
    <mergeCell ref="F419:O419"/>
    <mergeCell ref="Q419:T419"/>
    <mergeCell ref="U419:X419"/>
    <mergeCell ref="Y419:AG419"/>
    <mergeCell ref="B420:D420"/>
    <mergeCell ref="F420:O420"/>
    <mergeCell ref="Q420:T420"/>
    <mergeCell ref="U420:X420"/>
    <mergeCell ref="Y420:AG420"/>
    <mergeCell ref="B421:D421"/>
    <mergeCell ref="F421:O421"/>
    <mergeCell ref="Q421:T421"/>
    <mergeCell ref="U421:X421"/>
    <mergeCell ref="Y421:AG421"/>
    <mergeCell ref="B422:D422"/>
    <mergeCell ref="F422:O422"/>
    <mergeCell ref="Q422:T422"/>
    <mergeCell ref="U422:X422"/>
    <mergeCell ref="Y422:AG422"/>
    <mergeCell ref="V413:AE414"/>
    <mergeCell ref="AF413:AI413"/>
    <mergeCell ref="AJ413:AP413"/>
    <mergeCell ref="AF414:AI415"/>
    <mergeCell ref="AJ414:AP415"/>
    <mergeCell ref="B415:F416"/>
    <mergeCell ref="G415:P416"/>
    <mergeCell ref="AD415:AE416"/>
    <mergeCell ref="Y416:AA416"/>
    <mergeCell ref="AF416:AI416"/>
    <mergeCell ref="V412:W412"/>
    <mergeCell ref="X412:Y412"/>
    <mergeCell ref="Z412:AA412"/>
    <mergeCell ref="AB412:AC412"/>
    <mergeCell ref="AD412:AE412"/>
    <mergeCell ref="AF412:AI412"/>
    <mergeCell ref="B417:D417"/>
    <mergeCell ref="E417:P417"/>
    <mergeCell ref="Q417:T417"/>
    <mergeCell ref="U417:X417"/>
    <mergeCell ref="Y417:AG417"/>
    <mergeCell ref="B418:D418"/>
    <mergeCell ref="F418:O418"/>
    <mergeCell ref="Q418:T418"/>
    <mergeCell ref="U418:X418"/>
    <mergeCell ref="Y418:AG418"/>
    <mergeCell ref="AB395:AD395"/>
    <mergeCell ref="AE395:AG395"/>
    <mergeCell ref="AH395:AJ395"/>
    <mergeCell ref="Q407:S408"/>
    <mergeCell ref="U407:AM408"/>
    <mergeCell ref="AK395:AM395"/>
    <mergeCell ref="Y395:AA395"/>
    <mergeCell ref="AM404:AP404"/>
    <mergeCell ref="S395:U395"/>
    <mergeCell ref="V395:X395"/>
    <mergeCell ref="E412:F412"/>
    <mergeCell ref="G412:H412"/>
    <mergeCell ref="I412:J412"/>
    <mergeCell ref="K412:L412"/>
    <mergeCell ref="M412:N412"/>
    <mergeCell ref="O412:P412"/>
    <mergeCell ref="B405:O406"/>
    <mergeCell ref="Q405:S405"/>
    <mergeCell ref="Q406:S406"/>
    <mergeCell ref="Q409:S409"/>
    <mergeCell ref="Q410:S410"/>
    <mergeCell ref="AG404:AH404"/>
    <mergeCell ref="B395:C395"/>
    <mergeCell ref="D395:F395"/>
    <mergeCell ref="G395:I395"/>
    <mergeCell ref="J395:L395"/>
    <mergeCell ref="M395:O395"/>
    <mergeCell ref="P395:R395"/>
    <mergeCell ref="AN395:AP395"/>
    <mergeCell ref="AN396:AP399"/>
    <mergeCell ref="D403:L404"/>
    <mergeCell ref="Q404:T404"/>
    <mergeCell ref="U404:V404"/>
    <mergeCell ref="W404:X404"/>
    <mergeCell ref="Y404:Z404"/>
    <mergeCell ref="AA404:AB404"/>
    <mergeCell ref="AC404:AD404"/>
    <mergeCell ref="AE404:AF404"/>
    <mergeCell ref="AM383:AN383"/>
    <mergeCell ref="AO383:AP383"/>
    <mergeCell ref="B384:D384"/>
    <mergeCell ref="M384:P384"/>
    <mergeCell ref="Q384:T384"/>
    <mergeCell ref="U384:X384"/>
    <mergeCell ref="Y384:AC384"/>
    <mergeCell ref="AK384:AL384"/>
    <mergeCell ref="AM384:AN384"/>
    <mergeCell ref="AO384:AP384"/>
    <mergeCell ref="B383:D383"/>
    <mergeCell ref="M383:P383"/>
    <mergeCell ref="Q383:T383"/>
    <mergeCell ref="U383:X383"/>
    <mergeCell ref="Y383:AC383"/>
    <mergeCell ref="AK383:AL383"/>
    <mergeCell ref="AM385:AN385"/>
    <mergeCell ref="AO385:AP385"/>
    <mergeCell ref="B386:D386"/>
    <mergeCell ref="M386:P386"/>
    <mergeCell ref="Q386:T386"/>
    <mergeCell ref="U386:X386"/>
    <mergeCell ref="Y386:AC386"/>
    <mergeCell ref="AK386:AL386"/>
    <mergeCell ref="AM386:AN386"/>
    <mergeCell ref="AO386:AP386"/>
    <mergeCell ref="B385:D385"/>
    <mergeCell ref="M385:P385"/>
    <mergeCell ref="Q385:T385"/>
    <mergeCell ref="U385:X385"/>
    <mergeCell ref="Y385:AC385"/>
    <mergeCell ref="AK385:AL385"/>
    <mergeCell ref="AM379:AN379"/>
    <mergeCell ref="AO379:AP379"/>
    <mergeCell ref="B380:D380"/>
    <mergeCell ref="M380:P380"/>
    <mergeCell ref="Q380:T380"/>
    <mergeCell ref="U380:X380"/>
    <mergeCell ref="Y380:AC380"/>
    <mergeCell ref="AK380:AL380"/>
    <mergeCell ref="AM380:AN380"/>
    <mergeCell ref="AO380:AP380"/>
    <mergeCell ref="B379:D379"/>
    <mergeCell ref="M379:P379"/>
    <mergeCell ref="Q379:T379"/>
    <mergeCell ref="U379:X379"/>
    <mergeCell ref="Y379:AC379"/>
    <mergeCell ref="AK379:AL379"/>
    <mergeCell ref="AM381:AN381"/>
    <mergeCell ref="AO381:AP381"/>
    <mergeCell ref="B382:D382"/>
    <mergeCell ref="M382:P382"/>
    <mergeCell ref="Q382:T382"/>
    <mergeCell ref="U382:X382"/>
    <mergeCell ref="Y382:AC382"/>
    <mergeCell ref="AK382:AL382"/>
    <mergeCell ref="AM382:AN382"/>
    <mergeCell ref="AO382:AP382"/>
    <mergeCell ref="B381:D381"/>
    <mergeCell ref="M381:P381"/>
    <mergeCell ref="Q381:T381"/>
    <mergeCell ref="U381:X381"/>
    <mergeCell ref="Y381:AC381"/>
    <mergeCell ref="AK381:AL381"/>
    <mergeCell ref="M376:P376"/>
    <mergeCell ref="Q376:T376"/>
    <mergeCell ref="U376:X376"/>
    <mergeCell ref="Y376:AC376"/>
    <mergeCell ref="AD376:AF376"/>
    <mergeCell ref="AG376:AJ376"/>
    <mergeCell ref="AD373:AG373"/>
    <mergeCell ref="AD374:AG374"/>
    <mergeCell ref="M375:P375"/>
    <mergeCell ref="Q375:T375"/>
    <mergeCell ref="U375:X375"/>
    <mergeCell ref="Y375:AC375"/>
    <mergeCell ref="AD375:AG375"/>
    <mergeCell ref="AA373:AA374"/>
    <mergeCell ref="AB373:AB374"/>
    <mergeCell ref="X373:X374"/>
    <mergeCell ref="AD377:AF377"/>
    <mergeCell ref="AG377:AJ377"/>
    <mergeCell ref="B378:D378"/>
    <mergeCell ref="M378:P378"/>
    <mergeCell ref="Q378:T378"/>
    <mergeCell ref="U378:X378"/>
    <mergeCell ref="Y378:AC378"/>
    <mergeCell ref="AD378:AF378"/>
    <mergeCell ref="AG378:AJ378"/>
    <mergeCell ref="B377:D377"/>
    <mergeCell ref="M377:P377"/>
    <mergeCell ref="Q377:T377"/>
    <mergeCell ref="U377:X377"/>
    <mergeCell ref="Y377:AC377"/>
    <mergeCell ref="AC373:AC374"/>
    <mergeCell ref="B376:D376"/>
    <mergeCell ref="E376:L376"/>
    <mergeCell ref="U373:U374"/>
    <mergeCell ref="V373:V374"/>
    <mergeCell ref="W373:W374"/>
    <mergeCell ref="Y373:Y374"/>
    <mergeCell ref="Z373:Z374"/>
    <mergeCell ref="O373:O374"/>
    <mergeCell ref="P373:P374"/>
    <mergeCell ref="Q373:Q374"/>
    <mergeCell ref="R373:R374"/>
    <mergeCell ref="S373:S374"/>
    <mergeCell ref="T373:T374"/>
    <mergeCell ref="Y370:AG370"/>
    <mergeCell ref="AH370:AP370"/>
    <mergeCell ref="Y371:AG371"/>
    <mergeCell ref="AH371:AP371"/>
    <mergeCell ref="B372:B375"/>
    <mergeCell ref="M372:U372"/>
    <mergeCell ref="V372:AC372"/>
    <mergeCell ref="AD372:AG372"/>
    <mergeCell ref="M373:M374"/>
    <mergeCell ref="N373:N374"/>
    <mergeCell ref="B366:D366"/>
    <mergeCell ref="F366:O366"/>
    <mergeCell ref="Q366:T366"/>
    <mergeCell ref="U366:X366"/>
    <mergeCell ref="Y366:AG366"/>
    <mergeCell ref="B367:D367"/>
    <mergeCell ref="F367:O367"/>
    <mergeCell ref="Q367:T367"/>
    <mergeCell ref="U367:X367"/>
    <mergeCell ref="Y367:AG367"/>
    <mergeCell ref="B368:D368"/>
    <mergeCell ref="F368:O368"/>
    <mergeCell ref="Q368:T368"/>
    <mergeCell ref="U368:X368"/>
    <mergeCell ref="Y368:AG368"/>
    <mergeCell ref="B369:D369"/>
    <mergeCell ref="F369:O369"/>
    <mergeCell ref="Q369:T369"/>
    <mergeCell ref="U369:X369"/>
    <mergeCell ref="Y369:AG369"/>
    <mergeCell ref="B362:D362"/>
    <mergeCell ref="F362:O362"/>
    <mergeCell ref="Q362:T362"/>
    <mergeCell ref="U362:X362"/>
    <mergeCell ref="Y362:AG362"/>
    <mergeCell ref="B363:D363"/>
    <mergeCell ref="F363:O363"/>
    <mergeCell ref="Q363:T363"/>
    <mergeCell ref="U363:X363"/>
    <mergeCell ref="Y363:AG363"/>
    <mergeCell ref="B364:D364"/>
    <mergeCell ref="F364:O364"/>
    <mergeCell ref="Q364:T364"/>
    <mergeCell ref="U364:X364"/>
    <mergeCell ref="Y364:AG364"/>
    <mergeCell ref="B365:D365"/>
    <mergeCell ref="F365:O365"/>
    <mergeCell ref="Q365:T365"/>
    <mergeCell ref="U365:X365"/>
    <mergeCell ref="Y365:AG365"/>
    <mergeCell ref="AJ357:AP358"/>
    <mergeCell ref="B358:F359"/>
    <mergeCell ref="G358:P359"/>
    <mergeCell ref="AD358:AE359"/>
    <mergeCell ref="Y359:AA359"/>
    <mergeCell ref="AF359:AI359"/>
    <mergeCell ref="AJ359:AP359"/>
    <mergeCell ref="AB355:AC355"/>
    <mergeCell ref="AD355:AE355"/>
    <mergeCell ref="AF355:AI355"/>
    <mergeCell ref="AJ355:AP355"/>
    <mergeCell ref="C356:R357"/>
    <mergeCell ref="S356:U357"/>
    <mergeCell ref="V356:AE357"/>
    <mergeCell ref="AF356:AI356"/>
    <mergeCell ref="AJ356:AP356"/>
    <mergeCell ref="AF357:AI358"/>
    <mergeCell ref="B360:D360"/>
    <mergeCell ref="E360:P360"/>
    <mergeCell ref="Q360:T360"/>
    <mergeCell ref="U360:X360"/>
    <mergeCell ref="Y360:AG360"/>
    <mergeCell ref="B361:D361"/>
    <mergeCell ref="F361:O361"/>
    <mergeCell ref="Q361:T361"/>
    <mergeCell ref="U361:X361"/>
    <mergeCell ref="Y361:AG361"/>
    <mergeCell ref="Q355:R355"/>
    <mergeCell ref="AB338:AD338"/>
    <mergeCell ref="AE338:AG338"/>
    <mergeCell ref="AH338:AJ338"/>
    <mergeCell ref="Q350:S351"/>
    <mergeCell ref="U350:AM351"/>
    <mergeCell ref="AK338:AM338"/>
    <mergeCell ref="V355:W355"/>
    <mergeCell ref="X355:Y355"/>
    <mergeCell ref="Z355:AA355"/>
    <mergeCell ref="E355:F355"/>
    <mergeCell ref="G355:H355"/>
    <mergeCell ref="I355:J355"/>
    <mergeCell ref="K355:L355"/>
    <mergeCell ref="M355:N355"/>
    <mergeCell ref="O355:P355"/>
    <mergeCell ref="B348:O349"/>
    <mergeCell ref="Q348:S348"/>
    <mergeCell ref="Q349:S349"/>
    <mergeCell ref="Q352:S352"/>
    <mergeCell ref="Q353:S353"/>
    <mergeCell ref="Q354:S354"/>
    <mergeCell ref="AM347:AP347"/>
    <mergeCell ref="B338:C338"/>
    <mergeCell ref="D338:F338"/>
    <mergeCell ref="G338:I338"/>
    <mergeCell ref="J338:L338"/>
    <mergeCell ref="M338:O338"/>
    <mergeCell ref="P338:R338"/>
    <mergeCell ref="S338:U338"/>
    <mergeCell ref="V338:X338"/>
    <mergeCell ref="Y338:AA338"/>
    <mergeCell ref="AN339:AP342"/>
    <mergeCell ref="D346:L347"/>
    <mergeCell ref="Q347:T347"/>
    <mergeCell ref="U347:V347"/>
    <mergeCell ref="W347:X347"/>
    <mergeCell ref="Y347:Z347"/>
    <mergeCell ref="AA347:AB347"/>
    <mergeCell ref="AC347:AD347"/>
    <mergeCell ref="AE347:AF347"/>
    <mergeCell ref="AG347:AH347"/>
    <mergeCell ref="AM326:AN326"/>
    <mergeCell ref="AO326:AP326"/>
    <mergeCell ref="B327:D327"/>
    <mergeCell ref="M327:P327"/>
    <mergeCell ref="Q327:T327"/>
    <mergeCell ref="U327:X327"/>
    <mergeCell ref="Y327:AC327"/>
    <mergeCell ref="AK327:AL327"/>
    <mergeCell ref="AM327:AN327"/>
    <mergeCell ref="AO327:AP327"/>
    <mergeCell ref="B326:D326"/>
    <mergeCell ref="M326:P326"/>
    <mergeCell ref="Q326:T326"/>
    <mergeCell ref="U326:X326"/>
    <mergeCell ref="Y326:AC326"/>
    <mergeCell ref="AK326:AL326"/>
    <mergeCell ref="AM328:AN328"/>
    <mergeCell ref="AO328:AP328"/>
    <mergeCell ref="B329:D329"/>
    <mergeCell ref="M329:P329"/>
    <mergeCell ref="Q329:T329"/>
    <mergeCell ref="U329:X329"/>
    <mergeCell ref="Y329:AC329"/>
    <mergeCell ref="AK329:AL329"/>
    <mergeCell ref="AM329:AN329"/>
    <mergeCell ref="AO329:AP329"/>
    <mergeCell ref="Y323:AC323"/>
    <mergeCell ref="AK323:AL323"/>
    <mergeCell ref="AM323:AN323"/>
    <mergeCell ref="AO323:AP323"/>
    <mergeCell ref="B328:D328"/>
    <mergeCell ref="M328:P328"/>
    <mergeCell ref="Q328:T328"/>
    <mergeCell ref="U328:X328"/>
    <mergeCell ref="Y328:AC328"/>
    <mergeCell ref="AK328:AL328"/>
    <mergeCell ref="AO325:AP325"/>
    <mergeCell ref="B322:D322"/>
    <mergeCell ref="M322:P322"/>
    <mergeCell ref="Q322:T322"/>
    <mergeCell ref="U322:X322"/>
    <mergeCell ref="Y322:AC322"/>
    <mergeCell ref="AK322:AL322"/>
    <mergeCell ref="AM322:AN322"/>
    <mergeCell ref="AO322:AP322"/>
    <mergeCell ref="B323:D323"/>
    <mergeCell ref="AK324:AL324"/>
    <mergeCell ref="AM324:AN324"/>
    <mergeCell ref="AO324:AP324"/>
    <mergeCell ref="B325:D325"/>
    <mergeCell ref="M325:P325"/>
    <mergeCell ref="Q325:T325"/>
    <mergeCell ref="U325:X325"/>
    <mergeCell ref="Y325:AC325"/>
    <mergeCell ref="AK325:AL325"/>
    <mergeCell ref="AM325:AN325"/>
    <mergeCell ref="AD319:AF319"/>
    <mergeCell ref="AG319:AJ319"/>
    <mergeCell ref="B324:D324"/>
    <mergeCell ref="M324:P324"/>
    <mergeCell ref="Q324:T324"/>
    <mergeCell ref="U324:X324"/>
    <mergeCell ref="Y324:AC324"/>
    <mergeCell ref="M323:P323"/>
    <mergeCell ref="Q323:T323"/>
    <mergeCell ref="U323:X323"/>
    <mergeCell ref="Y318:AC318"/>
    <mergeCell ref="AD318:AG318"/>
    <mergeCell ref="Q316:Q317"/>
    <mergeCell ref="R316:R317"/>
    <mergeCell ref="B319:D319"/>
    <mergeCell ref="E319:L319"/>
    <mergeCell ref="M319:P319"/>
    <mergeCell ref="Q319:T319"/>
    <mergeCell ref="U319:X319"/>
    <mergeCell ref="Y319:AC319"/>
    <mergeCell ref="AD321:AF321"/>
    <mergeCell ref="AG321:AJ321"/>
    <mergeCell ref="B320:D320"/>
    <mergeCell ref="M320:P320"/>
    <mergeCell ref="AC316:AC317"/>
    <mergeCell ref="AD316:AG316"/>
    <mergeCell ref="AD317:AG317"/>
    <mergeCell ref="M318:P318"/>
    <mergeCell ref="Q318:T318"/>
    <mergeCell ref="U318:X318"/>
    <mergeCell ref="Y316:Y317"/>
    <mergeCell ref="Z316:Z317"/>
    <mergeCell ref="AA316:AA317"/>
    <mergeCell ref="AB316:AB317"/>
    <mergeCell ref="AG320:AJ320"/>
    <mergeCell ref="B321:D321"/>
    <mergeCell ref="M321:P321"/>
    <mergeCell ref="Q321:T321"/>
    <mergeCell ref="U321:X321"/>
    <mergeCell ref="Y321:AC321"/>
    <mergeCell ref="U316:U317"/>
    <mergeCell ref="V316:V317"/>
    <mergeCell ref="Y314:AG314"/>
    <mergeCell ref="AH314:AP314"/>
    <mergeCell ref="Q320:T320"/>
    <mergeCell ref="U320:X320"/>
    <mergeCell ref="Y320:AC320"/>
    <mergeCell ref="AD320:AF320"/>
    <mergeCell ref="W316:W317"/>
    <mergeCell ref="X316:X317"/>
    <mergeCell ref="B315:B318"/>
    <mergeCell ref="M315:U315"/>
    <mergeCell ref="V315:AC315"/>
    <mergeCell ref="AD315:AG315"/>
    <mergeCell ref="M316:M317"/>
    <mergeCell ref="N316:N317"/>
    <mergeCell ref="O316:O317"/>
    <mergeCell ref="P316:P317"/>
    <mergeCell ref="S316:S317"/>
    <mergeCell ref="T316:T317"/>
    <mergeCell ref="F310:O310"/>
    <mergeCell ref="Q310:T310"/>
    <mergeCell ref="U310:X310"/>
    <mergeCell ref="Y310:AG310"/>
    <mergeCell ref="Y313:AG313"/>
    <mergeCell ref="AH313:AP313"/>
    <mergeCell ref="B312:D312"/>
    <mergeCell ref="F312:O312"/>
    <mergeCell ref="Q312:T312"/>
    <mergeCell ref="U312:X312"/>
    <mergeCell ref="Y312:AG312"/>
    <mergeCell ref="B309:D309"/>
    <mergeCell ref="F309:O309"/>
    <mergeCell ref="Q309:T309"/>
    <mergeCell ref="U309:X309"/>
    <mergeCell ref="Y309:AG309"/>
    <mergeCell ref="F306:O306"/>
    <mergeCell ref="Q306:T306"/>
    <mergeCell ref="U306:X306"/>
    <mergeCell ref="Y306:AG306"/>
    <mergeCell ref="B311:D311"/>
    <mergeCell ref="F311:O311"/>
    <mergeCell ref="Q311:T311"/>
    <mergeCell ref="U311:X311"/>
    <mergeCell ref="Y311:AG311"/>
    <mergeCell ref="B310:D310"/>
    <mergeCell ref="B308:D308"/>
    <mergeCell ref="F308:O308"/>
    <mergeCell ref="Q308:T308"/>
    <mergeCell ref="U308:X308"/>
    <mergeCell ref="Y308:AG308"/>
    <mergeCell ref="B305:D305"/>
    <mergeCell ref="F305:O305"/>
    <mergeCell ref="Q305:T305"/>
    <mergeCell ref="U305:X305"/>
    <mergeCell ref="Y305:AG305"/>
    <mergeCell ref="AD301:AE302"/>
    <mergeCell ref="Y302:AA302"/>
    <mergeCell ref="AF302:AI302"/>
    <mergeCell ref="AJ302:AP302"/>
    <mergeCell ref="B307:D307"/>
    <mergeCell ref="F307:O307"/>
    <mergeCell ref="Q307:T307"/>
    <mergeCell ref="U307:X307"/>
    <mergeCell ref="Y307:AG307"/>
    <mergeCell ref="B306:D306"/>
    <mergeCell ref="AJ298:AP298"/>
    <mergeCell ref="C299:R300"/>
    <mergeCell ref="S299:U300"/>
    <mergeCell ref="V299:AE300"/>
    <mergeCell ref="AF299:AI299"/>
    <mergeCell ref="AJ299:AP299"/>
    <mergeCell ref="AF300:AI301"/>
    <mergeCell ref="AJ300:AP301"/>
    <mergeCell ref="B301:F302"/>
    <mergeCell ref="G301:P302"/>
    <mergeCell ref="B304:D304"/>
    <mergeCell ref="F304:O304"/>
    <mergeCell ref="Q304:T304"/>
    <mergeCell ref="U304:X304"/>
    <mergeCell ref="Y304:AG304"/>
    <mergeCell ref="V298:W298"/>
    <mergeCell ref="X298:Y298"/>
    <mergeCell ref="Z298:AA298"/>
    <mergeCell ref="AB298:AC298"/>
    <mergeCell ref="AD298:AE298"/>
    <mergeCell ref="AM290:AP290"/>
    <mergeCell ref="B281:C281"/>
    <mergeCell ref="D281:F281"/>
    <mergeCell ref="G281:I281"/>
    <mergeCell ref="B303:D303"/>
    <mergeCell ref="E303:P303"/>
    <mergeCell ref="Q303:T303"/>
    <mergeCell ref="U303:X303"/>
    <mergeCell ref="Y303:AG303"/>
    <mergeCell ref="AF298:AI298"/>
    <mergeCell ref="D289:L290"/>
    <mergeCell ref="Q290:T290"/>
    <mergeCell ref="U290:V290"/>
    <mergeCell ref="W290:X290"/>
    <mergeCell ref="Y290:Z290"/>
    <mergeCell ref="AA290:AB290"/>
    <mergeCell ref="Q298:R298"/>
    <mergeCell ref="AB281:AD281"/>
    <mergeCell ref="AE281:AG281"/>
    <mergeCell ref="AH281:AJ281"/>
    <mergeCell ref="Q293:S294"/>
    <mergeCell ref="U293:AM294"/>
    <mergeCell ref="AK281:AM281"/>
    <mergeCell ref="AC290:AD290"/>
    <mergeCell ref="AE290:AF290"/>
    <mergeCell ref="AG290:AH290"/>
    <mergeCell ref="E298:F298"/>
    <mergeCell ref="G298:H298"/>
    <mergeCell ref="I298:J298"/>
    <mergeCell ref="K298:L298"/>
    <mergeCell ref="M298:N298"/>
    <mergeCell ref="O298:P298"/>
    <mergeCell ref="B291:O292"/>
    <mergeCell ref="Q291:S291"/>
    <mergeCell ref="Q292:S292"/>
    <mergeCell ref="Q295:S295"/>
    <mergeCell ref="Q296:S296"/>
    <mergeCell ref="Q297:S297"/>
    <mergeCell ref="AM271:AN271"/>
    <mergeCell ref="AO271:AP271"/>
    <mergeCell ref="B272:D272"/>
    <mergeCell ref="M272:P272"/>
    <mergeCell ref="Q272:T272"/>
    <mergeCell ref="U272:X272"/>
    <mergeCell ref="Y272:AC272"/>
    <mergeCell ref="AK272:AL272"/>
    <mergeCell ref="AM272:AN272"/>
    <mergeCell ref="AO272:AP272"/>
    <mergeCell ref="B271:D271"/>
    <mergeCell ref="M271:P271"/>
    <mergeCell ref="Q271:T271"/>
    <mergeCell ref="U271:X271"/>
    <mergeCell ref="Y271:AC271"/>
    <mergeCell ref="AK271:AL271"/>
    <mergeCell ref="J281:L281"/>
    <mergeCell ref="M281:O281"/>
    <mergeCell ref="P281:R281"/>
    <mergeCell ref="S281:U281"/>
    <mergeCell ref="V281:X281"/>
    <mergeCell ref="Y281:AA281"/>
    <mergeCell ref="Q268:T268"/>
    <mergeCell ref="U268:X268"/>
    <mergeCell ref="Y268:AC268"/>
    <mergeCell ref="AK268:AL268"/>
    <mergeCell ref="AM268:AN268"/>
    <mergeCell ref="AO268:AP268"/>
    <mergeCell ref="AO270:AP270"/>
    <mergeCell ref="B267:D267"/>
    <mergeCell ref="M267:P267"/>
    <mergeCell ref="Q267:T267"/>
    <mergeCell ref="U267:X267"/>
    <mergeCell ref="Y267:AC267"/>
    <mergeCell ref="AK267:AL267"/>
    <mergeCell ref="AM267:AN267"/>
    <mergeCell ref="AO267:AP267"/>
    <mergeCell ref="B268:D268"/>
    <mergeCell ref="AK269:AL269"/>
    <mergeCell ref="AM269:AN269"/>
    <mergeCell ref="AO269:AP269"/>
    <mergeCell ref="B270:D270"/>
    <mergeCell ref="M270:P270"/>
    <mergeCell ref="Q270:T270"/>
    <mergeCell ref="U270:X270"/>
    <mergeCell ref="Y270:AC270"/>
    <mergeCell ref="AK270:AL270"/>
    <mergeCell ref="AM270:AN270"/>
    <mergeCell ref="U264:X264"/>
    <mergeCell ref="Y264:AC264"/>
    <mergeCell ref="AD264:AF264"/>
    <mergeCell ref="AG264:AJ264"/>
    <mergeCell ref="B269:D269"/>
    <mergeCell ref="M269:P269"/>
    <mergeCell ref="Q269:T269"/>
    <mergeCell ref="U269:X269"/>
    <mergeCell ref="Y269:AC269"/>
    <mergeCell ref="M268:P268"/>
    <mergeCell ref="AO266:AP266"/>
    <mergeCell ref="B263:D263"/>
    <mergeCell ref="M263:P263"/>
    <mergeCell ref="Q263:T263"/>
    <mergeCell ref="U263:X263"/>
    <mergeCell ref="Y263:AC263"/>
    <mergeCell ref="AD263:AF263"/>
    <mergeCell ref="AG263:AJ263"/>
    <mergeCell ref="B264:D264"/>
    <mergeCell ref="M264:P264"/>
    <mergeCell ref="AK265:AL265"/>
    <mergeCell ref="AM265:AN265"/>
    <mergeCell ref="AO265:AP265"/>
    <mergeCell ref="B266:D266"/>
    <mergeCell ref="M266:P266"/>
    <mergeCell ref="Q266:T266"/>
    <mergeCell ref="U266:X266"/>
    <mergeCell ref="Y266:AC266"/>
    <mergeCell ref="AK266:AL266"/>
    <mergeCell ref="AM266:AN266"/>
    <mergeCell ref="X259:X260"/>
    <mergeCell ref="Y259:Y260"/>
    <mergeCell ref="Z259:Z260"/>
    <mergeCell ref="AA259:AA260"/>
    <mergeCell ref="B265:D265"/>
    <mergeCell ref="M265:P265"/>
    <mergeCell ref="Q265:T265"/>
    <mergeCell ref="U265:X265"/>
    <mergeCell ref="Y265:AC265"/>
    <mergeCell ref="Q264:T264"/>
    <mergeCell ref="R259:R260"/>
    <mergeCell ref="S259:S260"/>
    <mergeCell ref="T259:T260"/>
    <mergeCell ref="U259:U260"/>
    <mergeCell ref="V259:V260"/>
    <mergeCell ref="W259:W260"/>
    <mergeCell ref="Y262:AC262"/>
    <mergeCell ref="AD262:AF262"/>
    <mergeCell ref="AG262:AJ262"/>
    <mergeCell ref="B258:B261"/>
    <mergeCell ref="M258:U258"/>
    <mergeCell ref="V258:AC258"/>
    <mergeCell ref="AD258:AG258"/>
    <mergeCell ref="M259:M260"/>
    <mergeCell ref="N259:N260"/>
    <mergeCell ref="O259:O260"/>
    <mergeCell ref="M261:P261"/>
    <mergeCell ref="Q261:T261"/>
    <mergeCell ref="U261:X261"/>
    <mergeCell ref="Y261:AC261"/>
    <mergeCell ref="AD261:AG261"/>
    <mergeCell ref="B262:D262"/>
    <mergeCell ref="E262:L262"/>
    <mergeCell ref="M262:P262"/>
    <mergeCell ref="Q262:T262"/>
    <mergeCell ref="U262:X262"/>
    <mergeCell ref="B253:D253"/>
    <mergeCell ref="F253:O253"/>
    <mergeCell ref="Q253:T253"/>
    <mergeCell ref="U253:X253"/>
    <mergeCell ref="Y253:AG253"/>
    <mergeCell ref="AC259:AC260"/>
    <mergeCell ref="AD259:AG259"/>
    <mergeCell ref="AD260:AG260"/>
    <mergeCell ref="P259:P260"/>
    <mergeCell ref="Q259:Q260"/>
    <mergeCell ref="B255:D255"/>
    <mergeCell ref="F255:O255"/>
    <mergeCell ref="Q255:T255"/>
    <mergeCell ref="U255:X255"/>
    <mergeCell ref="Y255:AG255"/>
    <mergeCell ref="B252:D252"/>
    <mergeCell ref="F252:O252"/>
    <mergeCell ref="Q252:T252"/>
    <mergeCell ref="U252:X252"/>
    <mergeCell ref="Y252:AG252"/>
    <mergeCell ref="F249:O249"/>
    <mergeCell ref="Q249:T249"/>
    <mergeCell ref="U249:X249"/>
    <mergeCell ref="Y249:AG249"/>
    <mergeCell ref="AB259:AB260"/>
    <mergeCell ref="B254:D254"/>
    <mergeCell ref="F254:O254"/>
    <mergeCell ref="Q254:T254"/>
    <mergeCell ref="U254:X254"/>
    <mergeCell ref="Y254:AG254"/>
    <mergeCell ref="B251:D251"/>
    <mergeCell ref="F251:O251"/>
    <mergeCell ref="Q251:T251"/>
    <mergeCell ref="U251:X251"/>
    <mergeCell ref="Y251:AG251"/>
    <mergeCell ref="B248:D248"/>
    <mergeCell ref="F248:O248"/>
    <mergeCell ref="Q248:T248"/>
    <mergeCell ref="U248:X248"/>
    <mergeCell ref="Y248:AG248"/>
    <mergeCell ref="AD244:AE245"/>
    <mergeCell ref="Y245:AA245"/>
    <mergeCell ref="AF245:AI245"/>
    <mergeCell ref="AJ245:AP245"/>
    <mergeCell ref="B250:D250"/>
    <mergeCell ref="F250:O250"/>
    <mergeCell ref="Q250:T250"/>
    <mergeCell ref="U250:X250"/>
    <mergeCell ref="Y250:AG250"/>
    <mergeCell ref="B249:D249"/>
    <mergeCell ref="AJ241:AP241"/>
    <mergeCell ref="C242:R243"/>
    <mergeCell ref="S242:U243"/>
    <mergeCell ref="V242:AE243"/>
    <mergeCell ref="AF242:AI242"/>
    <mergeCell ref="AJ242:AP242"/>
    <mergeCell ref="AF243:AI244"/>
    <mergeCell ref="AJ243:AP244"/>
    <mergeCell ref="B244:F245"/>
    <mergeCell ref="G244:P245"/>
    <mergeCell ref="B247:D247"/>
    <mergeCell ref="F247:O247"/>
    <mergeCell ref="Q247:T247"/>
    <mergeCell ref="U247:X247"/>
    <mergeCell ref="Y247:AG247"/>
    <mergeCell ref="V241:W241"/>
    <mergeCell ref="X241:Y241"/>
    <mergeCell ref="Z241:AA241"/>
    <mergeCell ref="AB241:AC241"/>
    <mergeCell ref="AD241:AE241"/>
    <mergeCell ref="AM233:AP233"/>
    <mergeCell ref="B224:C224"/>
    <mergeCell ref="D224:F224"/>
    <mergeCell ref="G224:I224"/>
    <mergeCell ref="B246:D246"/>
    <mergeCell ref="E246:P246"/>
    <mergeCell ref="Q246:T246"/>
    <mergeCell ref="U246:X246"/>
    <mergeCell ref="Y246:AG246"/>
    <mergeCell ref="AF241:AI241"/>
    <mergeCell ref="D232:L233"/>
    <mergeCell ref="Q233:T233"/>
    <mergeCell ref="U233:V233"/>
    <mergeCell ref="W233:X233"/>
    <mergeCell ref="Y233:Z233"/>
    <mergeCell ref="AA233:AB233"/>
    <mergeCell ref="Q241:R241"/>
    <mergeCell ref="AB224:AD224"/>
    <mergeCell ref="AE224:AG224"/>
    <mergeCell ref="AH224:AJ224"/>
    <mergeCell ref="Q236:S237"/>
    <mergeCell ref="U236:AM237"/>
    <mergeCell ref="AK224:AM224"/>
    <mergeCell ref="AC233:AD233"/>
    <mergeCell ref="AE233:AF233"/>
    <mergeCell ref="AG233:AH233"/>
    <mergeCell ref="E241:F241"/>
    <mergeCell ref="G241:H241"/>
    <mergeCell ref="I241:J241"/>
    <mergeCell ref="K241:L241"/>
    <mergeCell ref="M241:N241"/>
    <mergeCell ref="O241:P241"/>
    <mergeCell ref="B234:O235"/>
    <mergeCell ref="Q234:S234"/>
    <mergeCell ref="Q235:S235"/>
    <mergeCell ref="Q238:S238"/>
    <mergeCell ref="Q239:S239"/>
    <mergeCell ref="Q240:S240"/>
    <mergeCell ref="AO214:AP214"/>
    <mergeCell ref="B215:D215"/>
    <mergeCell ref="M215:P215"/>
    <mergeCell ref="Q215:T215"/>
    <mergeCell ref="U215:X215"/>
    <mergeCell ref="Y215:AC215"/>
    <mergeCell ref="AK215:AL215"/>
    <mergeCell ref="AM215:AN215"/>
    <mergeCell ref="AO215:AP215"/>
    <mergeCell ref="B214:D214"/>
    <mergeCell ref="M214:P214"/>
    <mergeCell ref="Q214:T214"/>
    <mergeCell ref="U214:X214"/>
    <mergeCell ref="Y214:AC214"/>
    <mergeCell ref="AK214:AL214"/>
    <mergeCell ref="AK211:AL211"/>
    <mergeCell ref="AM211:AN211"/>
    <mergeCell ref="AO211:AP211"/>
    <mergeCell ref="J224:L224"/>
    <mergeCell ref="M224:O224"/>
    <mergeCell ref="P224:R224"/>
    <mergeCell ref="S224:U224"/>
    <mergeCell ref="V224:X224"/>
    <mergeCell ref="Y224:AA224"/>
    <mergeCell ref="AM214:AN214"/>
    <mergeCell ref="AO213:AP213"/>
    <mergeCell ref="B210:D210"/>
    <mergeCell ref="M210:P210"/>
    <mergeCell ref="Q210:T210"/>
    <mergeCell ref="U210:X210"/>
    <mergeCell ref="Y210:AC210"/>
    <mergeCell ref="AK210:AL210"/>
    <mergeCell ref="AM210:AN210"/>
    <mergeCell ref="AO210:AP210"/>
    <mergeCell ref="B211:D211"/>
    <mergeCell ref="AK212:AL212"/>
    <mergeCell ref="AM212:AN212"/>
    <mergeCell ref="AO212:AP212"/>
    <mergeCell ref="B213:D213"/>
    <mergeCell ref="M213:P213"/>
    <mergeCell ref="Q213:T213"/>
    <mergeCell ref="U213:X213"/>
    <mergeCell ref="Y213:AC213"/>
    <mergeCell ref="AK213:AL213"/>
    <mergeCell ref="AM213:AN213"/>
    <mergeCell ref="B206:D206"/>
    <mergeCell ref="M206:P206"/>
    <mergeCell ref="B212:D212"/>
    <mergeCell ref="M212:P212"/>
    <mergeCell ref="Q212:T212"/>
    <mergeCell ref="U212:X212"/>
    <mergeCell ref="M211:P211"/>
    <mergeCell ref="Q211:T211"/>
    <mergeCell ref="U211:X211"/>
    <mergeCell ref="AM208:AN208"/>
    <mergeCell ref="AO208:AP208"/>
    <mergeCell ref="AG206:AJ206"/>
    <mergeCell ref="B207:D207"/>
    <mergeCell ref="M207:P207"/>
    <mergeCell ref="Q207:T207"/>
    <mergeCell ref="U207:X207"/>
    <mergeCell ref="Y207:AC207"/>
    <mergeCell ref="AD207:AF207"/>
    <mergeCell ref="AG207:AJ207"/>
    <mergeCell ref="Q209:T209"/>
    <mergeCell ref="U209:X209"/>
    <mergeCell ref="Y209:AC209"/>
    <mergeCell ref="AK209:AL209"/>
    <mergeCell ref="Q206:T206"/>
    <mergeCell ref="U206:X206"/>
    <mergeCell ref="Y206:AC206"/>
    <mergeCell ref="AD206:AF206"/>
    <mergeCell ref="AM209:AN209"/>
    <mergeCell ref="AO209:AP209"/>
    <mergeCell ref="B208:D208"/>
    <mergeCell ref="M208:P208"/>
    <mergeCell ref="Q208:T208"/>
    <mergeCell ref="U208:X208"/>
    <mergeCell ref="Y208:AC208"/>
    <mergeCell ref="AK208:AL208"/>
    <mergeCell ref="B209:D209"/>
    <mergeCell ref="M209:P209"/>
    <mergeCell ref="S202:S203"/>
    <mergeCell ref="T202:T203"/>
    <mergeCell ref="U202:U203"/>
    <mergeCell ref="V202:V203"/>
    <mergeCell ref="W202:W203"/>
    <mergeCell ref="X202:X203"/>
    <mergeCell ref="AD205:AF205"/>
    <mergeCell ref="AG205:AJ205"/>
    <mergeCell ref="B201:B204"/>
    <mergeCell ref="M201:U201"/>
    <mergeCell ref="V201:AC201"/>
    <mergeCell ref="AD201:AG201"/>
    <mergeCell ref="M202:M203"/>
    <mergeCell ref="N202:N203"/>
    <mergeCell ref="O202:O203"/>
    <mergeCell ref="P202:P203"/>
    <mergeCell ref="M204:P204"/>
    <mergeCell ref="Q204:T204"/>
    <mergeCell ref="U204:X204"/>
    <mergeCell ref="Y204:AC204"/>
    <mergeCell ref="AD204:AG204"/>
    <mergeCell ref="B205:D205"/>
    <mergeCell ref="E205:L205"/>
    <mergeCell ref="M205:P205"/>
    <mergeCell ref="Q205:T205"/>
    <mergeCell ref="U205:X205"/>
    <mergeCell ref="B196:D196"/>
    <mergeCell ref="F196:O196"/>
    <mergeCell ref="Q196:T196"/>
    <mergeCell ref="U196:X196"/>
    <mergeCell ref="Y196:AG196"/>
    <mergeCell ref="AC202:AC203"/>
    <mergeCell ref="AD202:AG202"/>
    <mergeCell ref="AD203:AG203"/>
    <mergeCell ref="Q202:Q203"/>
    <mergeCell ref="R202:R203"/>
    <mergeCell ref="B198:D198"/>
    <mergeCell ref="F198:O198"/>
    <mergeCell ref="Q198:T198"/>
    <mergeCell ref="U198:X198"/>
    <mergeCell ref="Y198:AG198"/>
    <mergeCell ref="B195:D195"/>
    <mergeCell ref="F195:O195"/>
    <mergeCell ref="Q195:T195"/>
    <mergeCell ref="U195:X195"/>
    <mergeCell ref="Y195:AG195"/>
    <mergeCell ref="F192:O192"/>
    <mergeCell ref="Q192:T192"/>
    <mergeCell ref="U192:X192"/>
    <mergeCell ref="Y192:AG192"/>
    <mergeCell ref="AB202:AB203"/>
    <mergeCell ref="B197:D197"/>
    <mergeCell ref="F197:O197"/>
    <mergeCell ref="Q197:T197"/>
    <mergeCell ref="U197:X197"/>
    <mergeCell ref="Y197:AG197"/>
    <mergeCell ref="B194:D194"/>
    <mergeCell ref="F194:O194"/>
    <mergeCell ref="Q194:T194"/>
    <mergeCell ref="U194:X194"/>
    <mergeCell ref="Y194:AG194"/>
    <mergeCell ref="B191:D191"/>
    <mergeCell ref="F191:O191"/>
    <mergeCell ref="Q191:T191"/>
    <mergeCell ref="U191:X191"/>
    <mergeCell ref="Y191:AG191"/>
    <mergeCell ref="AD187:AE188"/>
    <mergeCell ref="Y188:AA188"/>
    <mergeCell ref="AF188:AI188"/>
    <mergeCell ref="AJ188:AP188"/>
    <mergeCell ref="B193:D193"/>
    <mergeCell ref="F193:O193"/>
    <mergeCell ref="Q193:T193"/>
    <mergeCell ref="U193:X193"/>
    <mergeCell ref="Y193:AG193"/>
    <mergeCell ref="B192:D192"/>
    <mergeCell ref="AJ184:AP184"/>
    <mergeCell ref="C185:R186"/>
    <mergeCell ref="S185:U186"/>
    <mergeCell ref="V185:AE186"/>
    <mergeCell ref="AF185:AI185"/>
    <mergeCell ref="AJ185:AP185"/>
    <mergeCell ref="AF186:AI187"/>
    <mergeCell ref="AJ186:AP187"/>
    <mergeCell ref="B187:F188"/>
    <mergeCell ref="G187:P188"/>
    <mergeCell ref="B190:D190"/>
    <mergeCell ref="F190:O190"/>
    <mergeCell ref="Q190:T190"/>
    <mergeCell ref="U190:X190"/>
    <mergeCell ref="Y190:AG190"/>
    <mergeCell ref="V184:W184"/>
    <mergeCell ref="X184:Y184"/>
    <mergeCell ref="Z184:AA184"/>
    <mergeCell ref="AB184:AC184"/>
    <mergeCell ref="AD184:AE184"/>
    <mergeCell ref="AM176:AP176"/>
    <mergeCell ref="B167:C167"/>
    <mergeCell ref="D167:F167"/>
    <mergeCell ref="G167:I167"/>
    <mergeCell ref="B189:D189"/>
    <mergeCell ref="E189:P189"/>
    <mergeCell ref="Q189:T189"/>
    <mergeCell ref="U189:X189"/>
    <mergeCell ref="Y189:AG189"/>
    <mergeCell ref="AF184:AI184"/>
    <mergeCell ref="D175:L176"/>
    <mergeCell ref="Q176:T176"/>
    <mergeCell ref="U176:V176"/>
    <mergeCell ref="W176:X176"/>
    <mergeCell ref="Y176:Z176"/>
    <mergeCell ref="AA176:AB176"/>
    <mergeCell ref="Q184:R184"/>
    <mergeCell ref="AB167:AD167"/>
    <mergeCell ref="AE167:AG167"/>
    <mergeCell ref="AH167:AJ167"/>
    <mergeCell ref="Q179:S180"/>
    <mergeCell ref="U179:AM180"/>
    <mergeCell ref="AK167:AM167"/>
    <mergeCell ref="AC176:AD176"/>
    <mergeCell ref="AE176:AF176"/>
    <mergeCell ref="AG176:AH176"/>
    <mergeCell ref="E184:F184"/>
    <mergeCell ref="G184:H184"/>
    <mergeCell ref="I184:J184"/>
    <mergeCell ref="K184:L184"/>
    <mergeCell ref="M184:N184"/>
    <mergeCell ref="O184:P184"/>
    <mergeCell ref="B177:O178"/>
    <mergeCell ref="Q177:S177"/>
    <mergeCell ref="Q178:S178"/>
    <mergeCell ref="Q181:S181"/>
    <mergeCell ref="Q182:S182"/>
    <mergeCell ref="Q183:S183"/>
    <mergeCell ref="AM157:AN157"/>
    <mergeCell ref="AO157:AP157"/>
    <mergeCell ref="B158:D158"/>
    <mergeCell ref="M158:P158"/>
    <mergeCell ref="Q158:T158"/>
    <mergeCell ref="U158:X158"/>
    <mergeCell ref="Y158:AC158"/>
    <mergeCell ref="AK158:AL158"/>
    <mergeCell ref="AM158:AN158"/>
    <mergeCell ref="AO158:AP158"/>
    <mergeCell ref="B157:D157"/>
    <mergeCell ref="M157:P157"/>
    <mergeCell ref="Q157:T157"/>
    <mergeCell ref="U157:X157"/>
    <mergeCell ref="Y157:AC157"/>
    <mergeCell ref="AK157:AL157"/>
    <mergeCell ref="Y154:AC154"/>
    <mergeCell ref="AK154:AL154"/>
    <mergeCell ref="AM154:AN154"/>
    <mergeCell ref="AO154:AP154"/>
    <mergeCell ref="J167:L167"/>
    <mergeCell ref="M167:O167"/>
    <mergeCell ref="P167:R167"/>
    <mergeCell ref="S167:U167"/>
    <mergeCell ref="V167:X167"/>
    <mergeCell ref="Y167:AA167"/>
    <mergeCell ref="AO156:AP156"/>
    <mergeCell ref="B153:D153"/>
    <mergeCell ref="M153:P153"/>
    <mergeCell ref="Q153:T153"/>
    <mergeCell ref="U153:X153"/>
    <mergeCell ref="Y153:AC153"/>
    <mergeCell ref="AK153:AL153"/>
    <mergeCell ref="AM153:AN153"/>
    <mergeCell ref="AO153:AP153"/>
    <mergeCell ref="B154:D154"/>
    <mergeCell ref="AK155:AL155"/>
    <mergeCell ref="AM155:AN155"/>
    <mergeCell ref="AO155:AP155"/>
    <mergeCell ref="B156:D156"/>
    <mergeCell ref="M156:P156"/>
    <mergeCell ref="Q156:T156"/>
    <mergeCell ref="U156:X156"/>
    <mergeCell ref="Y156:AC156"/>
    <mergeCell ref="AK156:AL156"/>
    <mergeCell ref="AM156:AN156"/>
    <mergeCell ref="AD150:AF150"/>
    <mergeCell ref="AG150:AJ150"/>
    <mergeCell ref="B155:D155"/>
    <mergeCell ref="M155:P155"/>
    <mergeCell ref="Q155:T155"/>
    <mergeCell ref="U155:X155"/>
    <mergeCell ref="Y155:AC155"/>
    <mergeCell ref="M154:P154"/>
    <mergeCell ref="Q154:T154"/>
    <mergeCell ref="U154:X154"/>
    <mergeCell ref="AM152:AN152"/>
    <mergeCell ref="AO152:AP152"/>
    <mergeCell ref="B149:D149"/>
    <mergeCell ref="M149:P149"/>
    <mergeCell ref="Q149:T149"/>
    <mergeCell ref="U149:X149"/>
    <mergeCell ref="Y149:AC149"/>
    <mergeCell ref="AD149:AF149"/>
    <mergeCell ref="AG149:AJ149"/>
    <mergeCell ref="B150:D150"/>
    <mergeCell ref="B144:B147"/>
    <mergeCell ref="AK151:AL151"/>
    <mergeCell ref="AM151:AN151"/>
    <mergeCell ref="AO151:AP151"/>
    <mergeCell ref="B152:D152"/>
    <mergeCell ref="M152:P152"/>
    <mergeCell ref="Q152:T152"/>
    <mergeCell ref="U152:X152"/>
    <mergeCell ref="Y152:AC152"/>
    <mergeCell ref="AK152:AL152"/>
    <mergeCell ref="B151:D151"/>
    <mergeCell ref="M151:P151"/>
    <mergeCell ref="Q151:T151"/>
    <mergeCell ref="U151:X151"/>
    <mergeCell ref="Y151:AC151"/>
    <mergeCell ref="Q150:T150"/>
    <mergeCell ref="U150:X150"/>
    <mergeCell ref="Y150:AC150"/>
    <mergeCell ref="M150:P150"/>
    <mergeCell ref="M144:U144"/>
    <mergeCell ref="V144:AC144"/>
    <mergeCell ref="AD144:AG144"/>
    <mergeCell ref="M145:M146"/>
    <mergeCell ref="N145:N146"/>
    <mergeCell ref="O145:O146"/>
    <mergeCell ref="P145:P146"/>
    <mergeCell ref="Q145:Q146"/>
    <mergeCell ref="R145:R146"/>
    <mergeCell ref="U145:U146"/>
    <mergeCell ref="AD148:AF148"/>
    <mergeCell ref="AG148:AJ148"/>
    <mergeCell ref="Y142:AG142"/>
    <mergeCell ref="AH142:AP142"/>
    <mergeCell ref="Y143:AG143"/>
    <mergeCell ref="AH143:AP143"/>
    <mergeCell ref="AA145:AA146"/>
    <mergeCell ref="AB145:AB146"/>
    <mergeCell ref="B148:D148"/>
    <mergeCell ref="E148:L148"/>
    <mergeCell ref="M148:P148"/>
    <mergeCell ref="Q148:T148"/>
    <mergeCell ref="U148:X148"/>
    <mergeCell ref="Y148:AC148"/>
    <mergeCell ref="AC145:AC146"/>
    <mergeCell ref="AD145:AG145"/>
    <mergeCell ref="AD146:AG146"/>
    <mergeCell ref="M147:P147"/>
    <mergeCell ref="Q147:T147"/>
    <mergeCell ref="U147:X147"/>
    <mergeCell ref="Y147:AC147"/>
    <mergeCell ref="AD147:AG147"/>
    <mergeCell ref="S145:S146"/>
    <mergeCell ref="B140:D140"/>
    <mergeCell ref="F140:O140"/>
    <mergeCell ref="Q140:T140"/>
    <mergeCell ref="U140:X140"/>
    <mergeCell ref="Y140:AG140"/>
    <mergeCell ref="B141:D141"/>
    <mergeCell ref="F141:O141"/>
    <mergeCell ref="Q141:T141"/>
    <mergeCell ref="U141:X141"/>
    <mergeCell ref="Y141:AG141"/>
    <mergeCell ref="V145:V146"/>
    <mergeCell ref="W145:W146"/>
    <mergeCell ref="X145:X146"/>
    <mergeCell ref="Y145:Y146"/>
    <mergeCell ref="Z145:Z146"/>
    <mergeCell ref="B136:D136"/>
    <mergeCell ref="F136:O136"/>
    <mergeCell ref="Q136:T136"/>
    <mergeCell ref="U136:X136"/>
    <mergeCell ref="Y136:AG136"/>
    <mergeCell ref="B137:D137"/>
    <mergeCell ref="F137:O137"/>
    <mergeCell ref="Q137:T137"/>
    <mergeCell ref="U137:X137"/>
    <mergeCell ref="Y137:AG137"/>
    <mergeCell ref="B138:D138"/>
    <mergeCell ref="F138:O138"/>
    <mergeCell ref="Q138:T138"/>
    <mergeCell ref="U138:X138"/>
    <mergeCell ref="Y138:AG138"/>
    <mergeCell ref="B139:D139"/>
    <mergeCell ref="F139:O139"/>
    <mergeCell ref="Q139:T139"/>
    <mergeCell ref="U139:X139"/>
    <mergeCell ref="Y139:AG139"/>
    <mergeCell ref="B132:D132"/>
    <mergeCell ref="E132:P132"/>
    <mergeCell ref="Q132:T132"/>
    <mergeCell ref="U132:X132"/>
    <mergeCell ref="Y132:AG132"/>
    <mergeCell ref="B133:D133"/>
    <mergeCell ref="F133:O133"/>
    <mergeCell ref="Q133:T133"/>
    <mergeCell ref="U133:X133"/>
    <mergeCell ref="Y133:AG133"/>
    <mergeCell ref="B134:D134"/>
    <mergeCell ref="F134:O134"/>
    <mergeCell ref="Q134:T134"/>
    <mergeCell ref="U134:X134"/>
    <mergeCell ref="Y134:AG134"/>
    <mergeCell ref="B135:D135"/>
    <mergeCell ref="F135:O135"/>
    <mergeCell ref="Q135:T135"/>
    <mergeCell ref="U135:X135"/>
    <mergeCell ref="Y135:AG135"/>
    <mergeCell ref="AJ129:AP130"/>
    <mergeCell ref="B130:F131"/>
    <mergeCell ref="G130:P131"/>
    <mergeCell ref="AD130:AE131"/>
    <mergeCell ref="Y131:AA131"/>
    <mergeCell ref="AF131:AI131"/>
    <mergeCell ref="AJ131:AP131"/>
    <mergeCell ref="AB127:AC127"/>
    <mergeCell ref="AD127:AE127"/>
    <mergeCell ref="AF127:AI127"/>
    <mergeCell ref="AJ127:AP127"/>
    <mergeCell ref="C128:R129"/>
    <mergeCell ref="S128:U129"/>
    <mergeCell ref="V128:AE129"/>
    <mergeCell ref="AF128:AI128"/>
    <mergeCell ref="AJ128:AP128"/>
    <mergeCell ref="AF129:AI130"/>
    <mergeCell ref="Q127:R127"/>
    <mergeCell ref="AB110:AD110"/>
    <mergeCell ref="AE110:AG110"/>
    <mergeCell ref="AH110:AJ110"/>
    <mergeCell ref="Q122:S123"/>
    <mergeCell ref="U122:AM123"/>
    <mergeCell ref="AK110:AM110"/>
    <mergeCell ref="V127:W127"/>
    <mergeCell ref="X127:Y127"/>
    <mergeCell ref="Z127:AA127"/>
    <mergeCell ref="E127:F127"/>
    <mergeCell ref="G127:H127"/>
    <mergeCell ref="I127:J127"/>
    <mergeCell ref="K127:L127"/>
    <mergeCell ref="M127:N127"/>
    <mergeCell ref="O127:P127"/>
    <mergeCell ref="B120:O121"/>
    <mergeCell ref="Q120:S120"/>
    <mergeCell ref="Q121:S121"/>
    <mergeCell ref="Q124:S124"/>
    <mergeCell ref="Q125:S125"/>
    <mergeCell ref="Q126:S126"/>
    <mergeCell ref="AK100:AL100"/>
    <mergeCell ref="AM100:AN100"/>
    <mergeCell ref="AO100:AP100"/>
    <mergeCell ref="B101:D101"/>
    <mergeCell ref="M101:P101"/>
    <mergeCell ref="Q101:T101"/>
    <mergeCell ref="Y110:AA110"/>
    <mergeCell ref="B100:D100"/>
    <mergeCell ref="M100:P100"/>
    <mergeCell ref="Q100:T100"/>
    <mergeCell ref="U100:X100"/>
    <mergeCell ref="Y100:AC100"/>
    <mergeCell ref="AG119:AH119"/>
    <mergeCell ref="AM119:AP119"/>
    <mergeCell ref="B110:C110"/>
    <mergeCell ref="D110:F110"/>
    <mergeCell ref="G110:I110"/>
    <mergeCell ref="J110:L110"/>
    <mergeCell ref="M110:O110"/>
    <mergeCell ref="P110:R110"/>
    <mergeCell ref="S110:U110"/>
    <mergeCell ref="V110:X110"/>
    <mergeCell ref="AN54:AP57"/>
    <mergeCell ref="AN111:AP114"/>
    <mergeCell ref="D118:L119"/>
    <mergeCell ref="Q119:T119"/>
    <mergeCell ref="U119:V119"/>
    <mergeCell ref="W119:X119"/>
    <mergeCell ref="Y119:Z119"/>
    <mergeCell ref="AA119:AB119"/>
    <mergeCell ref="AC119:AD119"/>
    <mergeCell ref="AE119:AF119"/>
    <mergeCell ref="AO98:AP98"/>
    <mergeCell ref="B99:D99"/>
    <mergeCell ref="M99:P99"/>
    <mergeCell ref="Q99:T99"/>
    <mergeCell ref="U99:X99"/>
    <mergeCell ref="Y99:AC99"/>
    <mergeCell ref="AK99:AL99"/>
    <mergeCell ref="AM99:AN99"/>
    <mergeCell ref="AO99:AP99"/>
    <mergeCell ref="B98:D98"/>
    <mergeCell ref="M98:P98"/>
    <mergeCell ref="Q98:T98"/>
    <mergeCell ref="U98:X98"/>
    <mergeCell ref="Y98:AC98"/>
    <mergeCell ref="AK98:AL98"/>
    <mergeCell ref="Y95:AC95"/>
    <mergeCell ref="AK95:AL95"/>
    <mergeCell ref="AM95:AN95"/>
    <mergeCell ref="AO95:AP95"/>
    <mergeCell ref="U101:X101"/>
    <mergeCell ref="Y101:AC101"/>
    <mergeCell ref="AK101:AL101"/>
    <mergeCell ref="AM101:AN101"/>
    <mergeCell ref="AO101:AP101"/>
    <mergeCell ref="AM98:AN98"/>
    <mergeCell ref="AO97:AP97"/>
    <mergeCell ref="AM97:AN97"/>
    <mergeCell ref="B95:D95"/>
    <mergeCell ref="AK96:AL96"/>
    <mergeCell ref="AM96:AN96"/>
    <mergeCell ref="AO96:AP96"/>
    <mergeCell ref="B94:D94"/>
    <mergeCell ref="M94:P94"/>
    <mergeCell ref="Q94:T94"/>
    <mergeCell ref="U94:X94"/>
    <mergeCell ref="Y94:AC94"/>
    <mergeCell ref="AK94:AL94"/>
    <mergeCell ref="B97:D97"/>
    <mergeCell ref="M97:P97"/>
    <mergeCell ref="Q97:T97"/>
    <mergeCell ref="U97:X97"/>
    <mergeCell ref="Y97:AC97"/>
    <mergeCell ref="AK97:AL97"/>
    <mergeCell ref="AD91:AF91"/>
    <mergeCell ref="AG91:AJ91"/>
    <mergeCell ref="B96:D96"/>
    <mergeCell ref="M96:P96"/>
    <mergeCell ref="Q96:T96"/>
    <mergeCell ref="U96:X96"/>
    <mergeCell ref="Y96:AC96"/>
    <mergeCell ref="M95:P95"/>
    <mergeCell ref="Q95:T95"/>
    <mergeCell ref="U95:X95"/>
    <mergeCell ref="B91:D91"/>
    <mergeCell ref="E91:L91"/>
    <mergeCell ref="M91:P91"/>
    <mergeCell ref="Q91:T91"/>
    <mergeCell ref="U91:X91"/>
    <mergeCell ref="Y91:AC91"/>
    <mergeCell ref="AD88:AG88"/>
    <mergeCell ref="AD89:AG89"/>
    <mergeCell ref="M90:P90"/>
    <mergeCell ref="Q90:T90"/>
    <mergeCell ref="U90:X90"/>
    <mergeCell ref="Y90:AC90"/>
    <mergeCell ref="AD90:AG90"/>
    <mergeCell ref="AA88:AA89"/>
    <mergeCell ref="AB88:AB89"/>
    <mergeCell ref="AC88:AC89"/>
    <mergeCell ref="AD92:AF92"/>
    <mergeCell ref="AG92:AJ92"/>
    <mergeCell ref="B93:D93"/>
    <mergeCell ref="M93:P93"/>
    <mergeCell ref="Q93:T93"/>
    <mergeCell ref="U93:X93"/>
    <mergeCell ref="Y93:AC93"/>
    <mergeCell ref="AD93:AF93"/>
    <mergeCell ref="AG93:AJ93"/>
    <mergeCell ref="Y92:AC92"/>
    <mergeCell ref="Q85:T85"/>
    <mergeCell ref="R86:T86"/>
    <mergeCell ref="B92:D92"/>
    <mergeCell ref="M92:P92"/>
    <mergeCell ref="Q92:T92"/>
    <mergeCell ref="U92:X92"/>
    <mergeCell ref="U88:U89"/>
    <mergeCell ref="V88:V89"/>
    <mergeCell ref="W88:W89"/>
    <mergeCell ref="X88:X89"/>
    <mergeCell ref="Y88:Y89"/>
    <mergeCell ref="Z88:Z89"/>
    <mergeCell ref="O88:O89"/>
    <mergeCell ref="P88:P89"/>
    <mergeCell ref="Q88:Q89"/>
    <mergeCell ref="R88:R89"/>
    <mergeCell ref="S88:S89"/>
    <mergeCell ref="T88:T89"/>
    <mergeCell ref="Y85:AG85"/>
    <mergeCell ref="AH85:AP85"/>
    <mergeCell ref="Y86:AG86"/>
    <mergeCell ref="AH86:AP86"/>
    <mergeCell ref="B87:B90"/>
    <mergeCell ref="M87:U87"/>
    <mergeCell ref="V87:AC87"/>
    <mergeCell ref="AD87:AG87"/>
    <mergeCell ref="M88:M89"/>
    <mergeCell ref="N88:N89"/>
    <mergeCell ref="B81:D81"/>
    <mergeCell ref="F81:O81"/>
    <mergeCell ref="Q81:T81"/>
    <mergeCell ref="U81:X81"/>
    <mergeCell ref="Y81:AG81"/>
    <mergeCell ref="B82:D82"/>
    <mergeCell ref="F82:O82"/>
    <mergeCell ref="Q82:T82"/>
    <mergeCell ref="U82:X82"/>
    <mergeCell ref="Y82:AG82"/>
    <mergeCell ref="B83:D83"/>
    <mergeCell ref="F83:O83"/>
    <mergeCell ref="Q83:T83"/>
    <mergeCell ref="U83:X83"/>
    <mergeCell ref="Y83:AG83"/>
    <mergeCell ref="B84:D84"/>
    <mergeCell ref="F84:O84"/>
    <mergeCell ref="Q84:T84"/>
    <mergeCell ref="U84:X84"/>
    <mergeCell ref="Y84:AG84"/>
    <mergeCell ref="Y77:AG77"/>
    <mergeCell ref="B78:D78"/>
    <mergeCell ref="F78:O78"/>
    <mergeCell ref="Q78:T78"/>
    <mergeCell ref="U78:X78"/>
    <mergeCell ref="Y78:AG78"/>
    <mergeCell ref="Y79:AG79"/>
    <mergeCell ref="B80:D80"/>
    <mergeCell ref="F80:O80"/>
    <mergeCell ref="Q80:T80"/>
    <mergeCell ref="U80:X80"/>
    <mergeCell ref="Y80:AG80"/>
    <mergeCell ref="B79:D79"/>
    <mergeCell ref="F79:O79"/>
    <mergeCell ref="Q79:T79"/>
    <mergeCell ref="U79:X79"/>
    <mergeCell ref="B77:D77"/>
    <mergeCell ref="F77:O77"/>
    <mergeCell ref="Q77:T77"/>
    <mergeCell ref="U77:X77"/>
    <mergeCell ref="B73:F74"/>
    <mergeCell ref="G73:P74"/>
    <mergeCell ref="AD73:AE74"/>
    <mergeCell ref="Y74:AA74"/>
    <mergeCell ref="AF74:AI74"/>
    <mergeCell ref="B63:O64"/>
    <mergeCell ref="Q63:S63"/>
    <mergeCell ref="B76:D76"/>
    <mergeCell ref="F76:O76"/>
    <mergeCell ref="Q76:T76"/>
    <mergeCell ref="U76:X76"/>
    <mergeCell ref="Y76:AG76"/>
    <mergeCell ref="C71:R72"/>
    <mergeCell ref="S71:U72"/>
    <mergeCell ref="V71:AE72"/>
    <mergeCell ref="AF71:AI71"/>
    <mergeCell ref="AF72:AI73"/>
    <mergeCell ref="AA62:AB62"/>
    <mergeCell ref="AC62:AD62"/>
    <mergeCell ref="AE62:AF62"/>
    <mergeCell ref="AG62:AH62"/>
    <mergeCell ref="Q65:S66"/>
    <mergeCell ref="B75:D75"/>
    <mergeCell ref="E75:P75"/>
    <mergeCell ref="Q75:T75"/>
    <mergeCell ref="U75:X75"/>
    <mergeCell ref="Y75:AG75"/>
    <mergeCell ref="D61:L62"/>
    <mergeCell ref="Q62:T62"/>
    <mergeCell ref="U62:V62"/>
    <mergeCell ref="W62:X62"/>
    <mergeCell ref="F26:O26"/>
    <mergeCell ref="F27:O27"/>
    <mergeCell ref="F24:O24"/>
    <mergeCell ref="F25:O25"/>
    <mergeCell ref="W31:W32"/>
    <mergeCell ref="Q25:T25"/>
    <mergeCell ref="U25:X25"/>
    <mergeCell ref="Q26:T26"/>
    <mergeCell ref="Q70:R70"/>
    <mergeCell ref="V70:W70"/>
    <mergeCell ref="X70:Y70"/>
    <mergeCell ref="Z70:AA70"/>
    <mergeCell ref="AB70:AC70"/>
    <mergeCell ref="R31:R32"/>
    <mergeCell ref="S31:S32"/>
    <mergeCell ref="T31:T32"/>
    <mergeCell ref="U31:U32"/>
    <mergeCell ref="Y62:Z62"/>
    <mergeCell ref="E70:F70"/>
    <mergeCell ref="G70:H70"/>
    <mergeCell ref="I70:J70"/>
    <mergeCell ref="K70:L70"/>
    <mergeCell ref="M70:N70"/>
    <mergeCell ref="O70:P70"/>
    <mergeCell ref="B20:D20"/>
    <mergeCell ref="B21:D21"/>
    <mergeCell ref="Q64:S64"/>
    <mergeCell ref="Q67:S67"/>
    <mergeCell ref="Q68:S68"/>
    <mergeCell ref="Q69:S69"/>
    <mergeCell ref="F20:O20"/>
    <mergeCell ref="F21:O21"/>
    <mergeCell ref="F22:O22"/>
    <mergeCell ref="F23:O23"/>
    <mergeCell ref="AG5:AH5"/>
    <mergeCell ref="B18:D18"/>
    <mergeCell ref="E18:P18"/>
    <mergeCell ref="Q18:T18"/>
    <mergeCell ref="U18:X18"/>
    <mergeCell ref="B19:D19"/>
    <mergeCell ref="B16:F17"/>
    <mergeCell ref="C14:R15"/>
    <mergeCell ref="AD16:AE17"/>
    <mergeCell ref="AF15:AI16"/>
    <mergeCell ref="S14:U15"/>
    <mergeCell ref="V14:AE15"/>
    <mergeCell ref="Y17:AA17"/>
    <mergeCell ref="AJ3:AJ4"/>
    <mergeCell ref="AC5:AD5"/>
    <mergeCell ref="AE5:AF5"/>
    <mergeCell ref="AN12:AP12"/>
    <mergeCell ref="Y18:AG18"/>
    <mergeCell ref="G16:P17"/>
    <mergeCell ref="V13:W13"/>
    <mergeCell ref="X13:Y13"/>
    <mergeCell ref="Z13:AA13"/>
    <mergeCell ref="AB13:AC13"/>
    <mergeCell ref="AD13:AE13"/>
    <mergeCell ref="U8:AM9"/>
    <mergeCell ref="Q10:S10"/>
    <mergeCell ref="Q11:S11"/>
    <mergeCell ref="Q12:S12"/>
    <mergeCell ref="E13:F13"/>
    <mergeCell ref="G13:H13"/>
    <mergeCell ref="I13:J13"/>
    <mergeCell ref="K13:L13"/>
    <mergeCell ref="M13:N13"/>
    <mergeCell ref="O13:P13"/>
    <mergeCell ref="Q13:R13"/>
    <mergeCell ref="AM5:AP5"/>
    <mergeCell ref="B6:O7"/>
    <mergeCell ref="Q6:S6"/>
    <mergeCell ref="Q7:S7"/>
    <mergeCell ref="D4:L5"/>
    <mergeCell ref="Q5:T5"/>
    <mergeCell ref="U5:V5"/>
    <mergeCell ref="W5:X5"/>
    <mergeCell ref="Y5:Z5"/>
    <mergeCell ref="AA5:AB5"/>
    <mergeCell ref="F19:O19"/>
    <mergeCell ref="B35:D35"/>
    <mergeCell ref="M35:P35"/>
    <mergeCell ref="Q35:T35"/>
    <mergeCell ref="U35:X35"/>
    <mergeCell ref="R29:T29"/>
    <mergeCell ref="Q28:T28"/>
    <mergeCell ref="Q19:T19"/>
    <mergeCell ref="U19:X19"/>
    <mergeCell ref="Q20:T20"/>
    <mergeCell ref="B22:D22"/>
    <mergeCell ref="B23:D23"/>
    <mergeCell ref="B24:D24"/>
    <mergeCell ref="B25:D25"/>
    <mergeCell ref="U24:X24"/>
    <mergeCell ref="U20:X20"/>
    <mergeCell ref="Q21:T21"/>
    <mergeCell ref="U21:X21"/>
    <mergeCell ref="B26:D26"/>
    <mergeCell ref="B27:D27"/>
    <mergeCell ref="U26:X26"/>
    <mergeCell ref="Q27:T27"/>
    <mergeCell ref="U27:X27"/>
    <mergeCell ref="Q22:T22"/>
    <mergeCell ref="U22:X22"/>
    <mergeCell ref="Q23:T23"/>
    <mergeCell ref="U23:X23"/>
    <mergeCell ref="Q24:T24"/>
    <mergeCell ref="AD32:AG32"/>
    <mergeCell ref="M33:P33"/>
    <mergeCell ref="Q33:T33"/>
    <mergeCell ref="U33:X33"/>
    <mergeCell ref="Y33:AC33"/>
    <mergeCell ref="AD33:AG33"/>
    <mergeCell ref="X31:X32"/>
    <mergeCell ref="Y31:Y32"/>
    <mergeCell ref="Z31:Z32"/>
    <mergeCell ref="V31:V32"/>
    <mergeCell ref="B30:B33"/>
    <mergeCell ref="M30:U30"/>
    <mergeCell ref="V30:AC30"/>
    <mergeCell ref="AD30:AG30"/>
    <mergeCell ref="M31:M32"/>
    <mergeCell ref="N31:N32"/>
    <mergeCell ref="O31:O32"/>
    <mergeCell ref="P31:P32"/>
    <mergeCell ref="Q31:Q32"/>
    <mergeCell ref="AD31:AG31"/>
    <mergeCell ref="AM38:AN38"/>
    <mergeCell ref="AO38:AP38"/>
    <mergeCell ref="AG35:AJ35"/>
    <mergeCell ref="B34:D34"/>
    <mergeCell ref="E34:L34"/>
    <mergeCell ref="M34:P34"/>
    <mergeCell ref="Q34:T34"/>
    <mergeCell ref="U34:X34"/>
    <mergeCell ref="Y34:AC34"/>
    <mergeCell ref="AD36:AF36"/>
    <mergeCell ref="AK37:AL37"/>
    <mergeCell ref="AM37:AN37"/>
    <mergeCell ref="AO37:AP37"/>
    <mergeCell ref="B38:D38"/>
    <mergeCell ref="M38:P38"/>
    <mergeCell ref="Q38:T38"/>
    <mergeCell ref="U38:X38"/>
    <mergeCell ref="Y38:AC38"/>
    <mergeCell ref="AK38:AL38"/>
    <mergeCell ref="B37:D37"/>
    <mergeCell ref="M37:P37"/>
    <mergeCell ref="Q37:T37"/>
    <mergeCell ref="U37:X37"/>
    <mergeCell ref="Y37:AC37"/>
    <mergeCell ref="B36:D36"/>
    <mergeCell ref="M36:P36"/>
    <mergeCell ref="Q36:T36"/>
    <mergeCell ref="U36:X36"/>
    <mergeCell ref="Y36:AC36"/>
    <mergeCell ref="B40:D40"/>
    <mergeCell ref="M40:P40"/>
    <mergeCell ref="Q40:T40"/>
    <mergeCell ref="U40:X40"/>
    <mergeCell ref="Y40:AC40"/>
    <mergeCell ref="AK40:AL40"/>
    <mergeCell ref="AM40:AN40"/>
    <mergeCell ref="AO40:AP40"/>
    <mergeCell ref="B41:D41"/>
    <mergeCell ref="M41:P41"/>
    <mergeCell ref="Q41:T41"/>
    <mergeCell ref="U41:X41"/>
    <mergeCell ref="Y41:AC41"/>
    <mergeCell ref="AK41:AL41"/>
    <mergeCell ref="AM41:AN41"/>
    <mergeCell ref="AO41:AP41"/>
    <mergeCell ref="B39:D39"/>
    <mergeCell ref="M39:P39"/>
    <mergeCell ref="Q39:T39"/>
    <mergeCell ref="U39:X39"/>
    <mergeCell ref="Y39:AC39"/>
    <mergeCell ref="AK39:AL39"/>
    <mergeCell ref="B42:D42"/>
    <mergeCell ref="M42:P42"/>
    <mergeCell ref="Q42:T42"/>
    <mergeCell ref="B53:C53"/>
    <mergeCell ref="D53:F53"/>
    <mergeCell ref="G53:I53"/>
    <mergeCell ref="J53:L53"/>
    <mergeCell ref="M53:O53"/>
    <mergeCell ref="P53:R53"/>
    <mergeCell ref="S53:U53"/>
    <mergeCell ref="B43:D43"/>
    <mergeCell ref="M43:P43"/>
    <mergeCell ref="Q43:T43"/>
    <mergeCell ref="U43:X43"/>
    <mergeCell ref="Y43:AC43"/>
    <mergeCell ref="AK43:AL43"/>
    <mergeCell ref="Y19:AG19"/>
    <mergeCell ref="Y20:AG20"/>
    <mergeCell ref="Y21:AG21"/>
    <mergeCell ref="Y22:AG22"/>
    <mergeCell ref="Y23:AG23"/>
    <mergeCell ref="Y24:AG24"/>
    <mergeCell ref="Y25:AG25"/>
    <mergeCell ref="Y26:AG26"/>
    <mergeCell ref="Y27:AG27"/>
    <mergeCell ref="Y28:AG28"/>
    <mergeCell ref="Y29:AG29"/>
    <mergeCell ref="AH29:AP29"/>
    <mergeCell ref="AH28:AP28"/>
    <mergeCell ref="B44:D44"/>
    <mergeCell ref="M44:P44"/>
    <mergeCell ref="Q44:T44"/>
    <mergeCell ref="U44:X44"/>
    <mergeCell ref="Y44:AC44"/>
    <mergeCell ref="AK44:AL44"/>
    <mergeCell ref="AA31:AA32"/>
    <mergeCell ref="AB31:AB32"/>
    <mergeCell ref="AC31:AC32"/>
    <mergeCell ref="AM62:AP62"/>
    <mergeCell ref="AD70:AE70"/>
    <mergeCell ref="AF70:AI70"/>
    <mergeCell ref="Y35:AC35"/>
    <mergeCell ref="AD35:AF35"/>
    <mergeCell ref="AM42:AN42"/>
    <mergeCell ref="AO42:AP42"/>
    <mergeCell ref="AN53:AP53"/>
    <mergeCell ref="AM44:AN44"/>
    <mergeCell ref="AO44:AP44"/>
    <mergeCell ref="AG36:AJ36"/>
    <mergeCell ref="AD34:AF34"/>
    <mergeCell ref="AG34:AJ34"/>
    <mergeCell ref="AM43:AN43"/>
    <mergeCell ref="AO43:AP43"/>
    <mergeCell ref="AM39:AN39"/>
    <mergeCell ref="AO39:AP39"/>
    <mergeCell ref="U42:X42"/>
    <mergeCell ref="Y42:AC42"/>
    <mergeCell ref="AK42:AL42"/>
    <mergeCell ref="Y53:AA53"/>
    <mergeCell ref="AB53:AD53"/>
    <mergeCell ref="AE53:AG53"/>
    <mergeCell ref="AH53:AJ53"/>
    <mergeCell ref="AK53:AM53"/>
    <mergeCell ref="V53:X53"/>
    <mergeCell ref="AJ17:AP17"/>
    <mergeCell ref="AJ15:AP16"/>
    <mergeCell ref="AF13:AI13"/>
    <mergeCell ref="AF14:AI14"/>
    <mergeCell ref="AF17:AI17"/>
    <mergeCell ref="AJ13:AP13"/>
    <mergeCell ref="AJ14:AP14"/>
    <mergeCell ref="Q1091:S1092"/>
    <mergeCell ref="U1091:AM1092"/>
    <mergeCell ref="Q1034:S1035"/>
    <mergeCell ref="U1034:AM1035"/>
    <mergeCell ref="Q977:S978"/>
    <mergeCell ref="AA1208:AC1208"/>
    <mergeCell ref="Q981:S981"/>
    <mergeCell ref="Q982:R982"/>
    <mergeCell ref="AD982:AE982"/>
    <mergeCell ref="AF982:AI982"/>
    <mergeCell ref="Q1205:S1206"/>
    <mergeCell ref="Q1262:S1263"/>
    <mergeCell ref="Q1319:S1320"/>
    <mergeCell ref="Q1376:S1377"/>
    <mergeCell ref="Q1148:S1149"/>
    <mergeCell ref="U1148:AM1149"/>
    <mergeCell ref="AA1265:AC1265"/>
    <mergeCell ref="AA1322:AC1322"/>
    <mergeCell ref="Q1153:R1153"/>
    <mergeCell ref="C1154:R1155"/>
    <mergeCell ref="AA638:AC638"/>
    <mergeCell ref="AA695:AC695"/>
    <mergeCell ref="AA752:AC752"/>
    <mergeCell ref="U1376:AM1377"/>
    <mergeCell ref="U1319:AM1320"/>
    <mergeCell ref="U1262:AM1263"/>
    <mergeCell ref="U1205:AM1206"/>
    <mergeCell ref="V640:W640"/>
    <mergeCell ref="X640:Y640"/>
    <mergeCell ref="Z640:AA640"/>
    <mergeCell ref="AA353:AC353"/>
    <mergeCell ref="AA410:AC410"/>
    <mergeCell ref="AA467:AC467"/>
    <mergeCell ref="AA581:AC581"/>
    <mergeCell ref="Y205:AC205"/>
    <mergeCell ref="Y202:Y203"/>
    <mergeCell ref="Z202:Z203"/>
    <mergeCell ref="AA202:AA203"/>
    <mergeCell ref="Y212:AC212"/>
    <mergeCell ref="Y211:AC211"/>
    <mergeCell ref="AA1379:AC1379"/>
    <mergeCell ref="Q8:S9"/>
    <mergeCell ref="U65:AM66"/>
    <mergeCell ref="AA11:AC11"/>
    <mergeCell ref="AA68:AC68"/>
    <mergeCell ref="AA296:AC296"/>
    <mergeCell ref="AA524:AC524"/>
    <mergeCell ref="AA125:AC125"/>
    <mergeCell ref="AA182:AC182"/>
    <mergeCell ref="AA239:AC239"/>
    <mergeCell ref="AJ972:AJ973"/>
    <mergeCell ref="AJ70:AP70"/>
    <mergeCell ref="AJ71:AP71"/>
    <mergeCell ref="AJ72:AP73"/>
    <mergeCell ref="AJ74:AP74"/>
    <mergeCell ref="AN110:AP110"/>
    <mergeCell ref="AN282:AP285"/>
    <mergeCell ref="AN338:AP338"/>
    <mergeCell ref="AM94:AN94"/>
    <mergeCell ref="AO94:AP94"/>
    <mergeCell ref="AJ60:AJ61"/>
    <mergeCell ref="AJ117:AJ118"/>
    <mergeCell ref="AJ174:AJ175"/>
    <mergeCell ref="AJ231:AJ232"/>
    <mergeCell ref="AJ288:AJ289"/>
    <mergeCell ref="AJ345:AJ346"/>
    <mergeCell ref="AH199:AP199"/>
    <mergeCell ref="AH200:AP200"/>
    <mergeCell ref="AN225:AP228"/>
    <mergeCell ref="AH257:AP257"/>
    <mergeCell ref="AA1151:AC1151"/>
    <mergeCell ref="T145:T146"/>
    <mergeCell ref="Y199:AG199"/>
    <mergeCell ref="Y200:AG200"/>
    <mergeCell ref="Y256:AG256"/>
    <mergeCell ref="AH256:AP256"/>
    <mergeCell ref="Y257:AG257"/>
    <mergeCell ref="AJ402:AJ403"/>
    <mergeCell ref="AJ459:AJ460"/>
    <mergeCell ref="AJ516:AJ517"/>
    <mergeCell ref="AJ1086:AJ1087"/>
    <mergeCell ref="AJ1143:AJ1144"/>
    <mergeCell ref="AA1094:AC1094"/>
    <mergeCell ref="AJ573:AJ574"/>
    <mergeCell ref="AJ630:AJ631"/>
    <mergeCell ref="AJ687:AJ688"/>
    <mergeCell ref="AJ744:AJ745"/>
    <mergeCell ref="AJ801:AJ802"/>
    <mergeCell ref="AJ858:AJ859"/>
    <mergeCell ref="AJ915:AJ916"/>
    <mergeCell ref="Q370:T370"/>
    <mergeCell ref="R371:T371"/>
    <mergeCell ref="Q427:T427"/>
    <mergeCell ref="R428:T428"/>
    <mergeCell ref="Q484:T484"/>
    <mergeCell ref="R485:T485"/>
    <mergeCell ref="Q411:S411"/>
    <mergeCell ref="Q412:R412"/>
    <mergeCell ref="C413:R414"/>
    <mergeCell ref="S413:U414"/>
    <mergeCell ref="AN1095:AP1095"/>
    <mergeCell ref="AN1152:AP1152"/>
    <mergeCell ref="Q142:T142"/>
    <mergeCell ref="R143:T143"/>
    <mergeCell ref="Q199:T199"/>
    <mergeCell ref="R200:T200"/>
    <mergeCell ref="Q256:T256"/>
    <mergeCell ref="R257:T257"/>
    <mergeCell ref="Q313:T313"/>
    <mergeCell ref="R314:T314"/>
    <mergeCell ref="AN753:AP753"/>
    <mergeCell ref="AN810:AP810"/>
    <mergeCell ref="AN867:AP867"/>
    <mergeCell ref="AN924:AP924"/>
    <mergeCell ref="AN981:AP981"/>
    <mergeCell ref="AN1038:AP1038"/>
    <mergeCell ref="AJ754:AP754"/>
    <mergeCell ref="AG776:AJ776"/>
    <mergeCell ref="AG777:AJ777"/>
    <mergeCell ref="AK780:AL780"/>
    <mergeCell ref="AN411:AP411"/>
    <mergeCell ref="AN468:AP468"/>
    <mergeCell ref="AN525:AP525"/>
    <mergeCell ref="AN582:AP582"/>
    <mergeCell ref="AN639:AP639"/>
    <mergeCell ref="AN696:AP696"/>
    <mergeCell ref="AJ412:AP412"/>
    <mergeCell ref="AJ416:AP416"/>
    <mergeCell ref="AM438:AN438"/>
    <mergeCell ref="AO438:AP438"/>
    <mergeCell ref="AN69:AP69"/>
    <mergeCell ref="AN126:AP126"/>
    <mergeCell ref="AN183:AP183"/>
    <mergeCell ref="AN240:AP240"/>
    <mergeCell ref="AN297:AP297"/>
    <mergeCell ref="AN354:AP354"/>
    <mergeCell ref="AN167:AP167"/>
    <mergeCell ref="AN168:AP171"/>
    <mergeCell ref="AN224:AP224"/>
    <mergeCell ref="AN281:AP281"/>
    <mergeCell ref="Q1282:T1282"/>
    <mergeCell ref="R1283:T1283"/>
    <mergeCell ref="Q1339:T1339"/>
    <mergeCell ref="R1340:T1340"/>
    <mergeCell ref="Q1396:T1396"/>
    <mergeCell ref="R1397:T1397"/>
    <mergeCell ref="T1285:T1286"/>
    <mergeCell ref="S1307:U1307"/>
    <mergeCell ref="Q1322:S1322"/>
    <mergeCell ref="Q1323:S1323"/>
    <mergeCell ref="AN1209:AP1209"/>
    <mergeCell ref="AN1266:AP1266"/>
    <mergeCell ref="AN1323:AP1323"/>
    <mergeCell ref="AN1380:AP1380"/>
    <mergeCell ref="Q1111:T1111"/>
    <mergeCell ref="R1112:T1112"/>
    <mergeCell ref="Q1168:T1168"/>
    <mergeCell ref="R1169:T1169"/>
    <mergeCell ref="Q1225:T1225"/>
    <mergeCell ref="R1226:T1226"/>
  </mergeCells>
  <printOptions/>
  <pageMargins left="0" right="0" top="0" bottom="0" header="0.5118110236220472" footer="0.31496062992125984"/>
  <pageSetup blackAndWhite="1" fitToHeight="0" fitToWidth="1" horizontalDpi="300" verticalDpi="300" orientation="portrait" paperSize="9" r:id="rId2"/>
  <rowBreaks count="24" manualBreakCount="24">
    <brk id="57" max="255" man="1"/>
    <brk id="114" max="255" man="1"/>
    <brk id="171" max="255" man="1"/>
    <brk id="228" max="255" man="1"/>
    <brk id="285" max="255" man="1"/>
    <brk id="342" max="255" man="1"/>
    <brk id="399" max="255" man="1"/>
    <brk id="456" max="255" man="1"/>
    <brk id="513" max="255" man="1"/>
    <brk id="570" max="255" man="1"/>
    <brk id="627" max="255" man="1"/>
    <brk id="684" max="255" man="1"/>
    <brk id="741" max="255" man="1"/>
    <brk id="798" max="255" man="1"/>
    <brk id="855" max="255" man="1"/>
    <brk id="912" max="255" man="1"/>
    <brk id="969" max="255" man="1"/>
    <brk id="1026" max="255" man="1"/>
    <brk id="1083" max="255" man="1"/>
    <brk id="1140" max="255" man="1"/>
    <brk id="1197" max="255" man="1"/>
    <brk id="1254" max="255" man="1"/>
    <brk id="1311" max="255" man="1"/>
    <brk id="13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PC784</dc:creator>
  <cp:keywords/>
  <dc:description/>
  <cp:lastModifiedBy>石井 健一（管理者）</cp:lastModifiedBy>
  <cp:lastPrinted>2020-09-16T07:07:22Z</cp:lastPrinted>
  <dcterms:created xsi:type="dcterms:W3CDTF">2015-02-24T02:31:38Z</dcterms:created>
  <dcterms:modified xsi:type="dcterms:W3CDTF">2020-09-16T07:13:31Z</dcterms:modified>
  <cp:category/>
  <cp:version/>
  <cp:contentType/>
  <cp:contentStatus/>
</cp:coreProperties>
</file>